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KEGIATAN LAB, SIM\RAKL 2022\Dual Engine Simulator\"/>
    </mc:Choice>
  </mc:AlternateContent>
  <xr:revisionPtr revIDLastSave="0" documentId="13_ncr:1_{6A1F7C1A-B360-4C4D-885E-D8485E7104EA}" xr6:coauthVersionLast="46" xr6:coauthVersionMax="46" xr10:uidLastSave="{00000000-0000-0000-0000-000000000000}"/>
  <bookViews>
    <workbookView xWindow="-120" yWindow="-120" windowWidth="20730" windowHeight="11310" xr2:uid="{FD0FAC4F-AB9F-4FE0-9B68-6A8B5A26AC05}"/>
  </bookViews>
  <sheets>
    <sheet name="operasional" sheetId="1" r:id="rId1"/>
    <sheet name="pemeliharaan" sheetId="2" r:id="rId2"/>
  </sheets>
  <definedNames>
    <definedName name="____xlnm.Print_Area_1" localSheetId="0">#REF!</definedName>
    <definedName name="____xlnm.Print_Area_1" localSheetId="1">#REF!</definedName>
    <definedName name="____xlnm.Print_Area_1">#REF!</definedName>
    <definedName name="___xlnm.Print_Area_1" localSheetId="0">#REF!</definedName>
    <definedName name="___xlnm.Print_Area_1" localSheetId="1">#REF!</definedName>
    <definedName name="___xlnm.Print_Area_1">#REF!</definedName>
    <definedName name="__xlnm.Print_Area_1" localSheetId="0">#REF!</definedName>
    <definedName name="__xlnm.Print_Area_1" localSheetId="1">#REF!</definedName>
    <definedName name="__xlnm.Print_Area_1">#REF!</definedName>
    <definedName name="_xlnm.Print_Area" localSheetId="0">operasional!$A$1:$I$125</definedName>
    <definedName name="_xlnm.Print_Area" localSheetId="1">pemeliharaan!$A$1:$I$380</definedName>
    <definedName name="_xlnm.Print_Titles" localSheetId="0">operasional!$20:$21</definedName>
    <definedName name="_xlnm.Print_Titles" localSheetId="1">pemeliharaan!$20:$21</definedName>
    <definedName name="TS" localSheetId="0">#REF!</definedName>
    <definedName name="TS" localSheetId="1">#REF!</definedName>
    <definedName name="T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G371" i="2" l="1"/>
  <c r="H371" i="2" s="1"/>
  <c r="H369" i="2" s="1"/>
  <c r="G370" i="2"/>
  <c r="H370" i="2" s="1"/>
  <c r="G368" i="2"/>
  <c r="H368" i="2" s="1"/>
  <c r="G367" i="2"/>
  <c r="H367" i="2" s="1"/>
  <c r="G366" i="2"/>
  <c r="H366" i="2" s="1"/>
  <c r="G365" i="2"/>
  <c r="H365" i="2" s="1"/>
  <c r="G364" i="2"/>
  <c r="H364" i="2" s="1"/>
  <c r="H363" i="2" s="1"/>
  <c r="H362" i="2" s="1"/>
  <c r="H361" i="2" s="1"/>
  <c r="H360" i="2" l="1"/>
  <c r="H359" i="2"/>
  <c r="H358" i="2"/>
  <c r="H357" i="2"/>
  <c r="H354" i="2"/>
  <c r="H353" i="2"/>
  <c r="H352" i="2"/>
  <c r="H351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5" i="2"/>
  <c r="H334" i="2"/>
  <c r="H333" i="2"/>
  <c r="H332" i="2"/>
  <c r="H331" i="2"/>
  <c r="H330" i="2"/>
  <c r="H329" i="2"/>
  <c r="H328" i="2"/>
  <c r="H327" i="2"/>
  <c r="H326" i="2"/>
  <c r="H325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5" i="2"/>
  <c r="H264" i="2"/>
  <c r="H263" i="2"/>
  <c r="H262" i="2"/>
  <c r="H259" i="2"/>
  <c r="H258" i="2"/>
  <c r="H257" i="2"/>
  <c r="H256" i="2"/>
  <c r="H255" i="2"/>
  <c r="H254" i="2"/>
  <c r="H253" i="2"/>
  <c r="H252" i="2"/>
  <c r="H251" i="2"/>
  <c r="H250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19" i="2"/>
  <c r="H218" i="2"/>
  <c r="H216" i="2"/>
  <c r="H215" i="2"/>
  <c r="H214" i="2" s="1"/>
  <c r="H213" i="2"/>
  <c r="H212" i="2"/>
  <c r="H211" i="2"/>
  <c r="H209" i="2"/>
  <c r="H208" i="2"/>
  <c r="H206" i="2"/>
  <c r="H205" i="2"/>
  <c r="H204" i="2"/>
  <c r="H202" i="2"/>
  <c r="H201" i="2"/>
  <c r="H200" i="2"/>
  <c r="H198" i="2"/>
  <c r="H197" i="2"/>
  <c r="H195" i="2"/>
  <c r="H194" i="2"/>
  <c r="H193" i="2"/>
  <c r="H189" i="2"/>
  <c r="H188" i="2"/>
  <c r="H187" i="2"/>
  <c r="H186" i="2"/>
  <c r="H185" i="2"/>
  <c r="H184" i="2"/>
  <c r="H182" i="2"/>
  <c r="H181" i="2"/>
  <c r="H180" i="2" s="1"/>
  <c r="H179" i="2"/>
  <c r="H178" i="2" s="1"/>
  <c r="H177" i="2"/>
  <c r="H176" i="2"/>
  <c r="H175" i="2"/>
  <c r="H174" i="2"/>
  <c r="H173" i="2"/>
  <c r="H170" i="2"/>
  <c r="H169" i="2"/>
  <c r="H168" i="2" s="1"/>
  <c r="H167" i="2"/>
  <c r="H166" i="2"/>
  <c r="H164" i="2"/>
  <c r="H163" i="2"/>
  <c r="H162" i="2"/>
  <c r="H161" i="2"/>
  <c r="H160" i="2"/>
  <c r="H158" i="2"/>
  <c r="H157" i="2"/>
  <c r="H156" i="2"/>
  <c r="H153" i="2"/>
  <c r="H152" i="2"/>
  <c r="H151" i="2"/>
  <c r="H150" i="2"/>
  <c r="H148" i="2"/>
  <c r="H147" i="2"/>
  <c r="H146" i="2"/>
  <c r="H145" i="2"/>
  <c r="H144" i="2"/>
  <c r="H143" i="2"/>
  <c r="H142" i="2"/>
  <c r="H141" i="2"/>
  <c r="H138" i="2"/>
  <c r="H137" i="2"/>
  <c r="H135" i="2"/>
  <c r="H134" i="2"/>
  <c r="H132" i="2"/>
  <c r="H131" i="2"/>
  <c r="H130" i="2"/>
  <c r="H128" i="2"/>
  <c r="H127" i="2"/>
  <c r="H126" i="2"/>
  <c r="H125" i="2"/>
  <c r="H124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4" i="2"/>
  <c r="H103" i="2"/>
  <c r="H102" i="2"/>
  <c r="H101" i="2"/>
  <c r="H100" i="2"/>
  <c r="H99" i="2"/>
  <c r="H98" i="2"/>
  <c r="H97" i="2"/>
  <c r="H96" i="2"/>
  <c r="H94" i="2"/>
  <c r="H93" i="2"/>
  <c r="H92" i="2"/>
  <c r="H91" i="2"/>
  <c r="H90" i="2"/>
  <c r="H88" i="2"/>
  <c r="H87" i="2"/>
  <c r="H86" i="2"/>
  <c r="H85" i="2"/>
  <c r="H84" i="2"/>
  <c r="H83" i="2"/>
  <c r="H81" i="2"/>
  <c r="H80" i="2"/>
  <c r="H79" i="2"/>
  <c r="H78" i="2"/>
  <c r="H77" i="2"/>
  <c r="H75" i="2"/>
  <c r="H74" i="2"/>
  <c r="H73" i="2"/>
  <c r="H72" i="2"/>
  <c r="H71" i="2"/>
  <c r="H70" i="2"/>
  <c r="H68" i="2"/>
  <c r="H67" i="2"/>
  <c r="H65" i="2"/>
  <c r="H64" i="2" s="1"/>
  <c r="H63" i="2"/>
  <c r="H62" i="2"/>
  <c r="H61" i="2"/>
  <c r="H60" i="2"/>
  <c r="H58" i="2"/>
  <c r="H57" i="2"/>
  <c r="H56" i="2"/>
  <c r="H55" i="2"/>
  <c r="H54" i="2"/>
  <c r="H52" i="2"/>
  <c r="H51" i="2"/>
  <c r="H50" i="2"/>
  <c r="H49" i="2"/>
  <c r="H47" i="2"/>
  <c r="H46" i="2"/>
  <c r="H45" i="2"/>
  <c r="H44" i="2"/>
  <c r="H42" i="2"/>
  <c r="H41" i="2"/>
  <c r="H40" i="2"/>
  <c r="H39" i="2"/>
  <c r="H37" i="2"/>
  <c r="H36" i="2"/>
  <c r="H35" i="2"/>
  <c r="H34" i="2"/>
  <c r="H192" i="2" l="1"/>
  <c r="H203" i="2"/>
  <c r="H199" i="2"/>
  <c r="H210" i="2"/>
  <c r="H133" i="2"/>
  <c r="H217" i="2"/>
  <c r="H234" i="2"/>
  <c r="H261" i="2"/>
  <c r="H260" i="2" s="1"/>
  <c r="H82" i="2"/>
  <c r="H106" i="2"/>
  <c r="H123" i="2"/>
  <c r="H140" i="2"/>
  <c r="H172" i="2"/>
  <c r="H183" i="2"/>
  <c r="H171" i="2" s="1"/>
  <c r="H196" i="2"/>
  <c r="H249" i="2"/>
  <c r="H294" i="2"/>
  <c r="H324" i="2"/>
  <c r="H350" i="2"/>
  <c r="H356" i="2"/>
  <c r="H355" i="2" s="1"/>
  <c r="H66" i="2"/>
  <c r="H76" i="2"/>
  <c r="H95" i="2"/>
  <c r="H220" i="2"/>
  <c r="H308" i="2"/>
  <c r="H159" i="2"/>
  <c r="H266" i="2"/>
  <c r="H38" i="2"/>
  <c r="H43" i="2"/>
  <c r="H48" i="2"/>
  <c r="H53" i="2"/>
  <c r="H69" i="2"/>
  <c r="H129" i="2"/>
  <c r="H149" i="2"/>
  <c r="H155" i="2"/>
  <c r="H165" i="2"/>
  <c r="H280" i="2"/>
  <c r="H336" i="2"/>
  <c r="H33" i="2"/>
  <c r="H59" i="2"/>
  <c r="H89" i="2"/>
  <c r="H136" i="2"/>
  <c r="H207" i="2"/>
  <c r="H32" i="1"/>
  <c r="H31" i="1"/>
  <c r="H30" i="1" s="1"/>
  <c r="H105" i="2" l="1"/>
  <c r="H139" i="2"/>
  <c r="H191" i="2"/>
  <c r="H190" i="2" s="1"/>
  <c r="H32" i="2"/>
  <c r="H154" i="2"/>
  <c r="H31" i="2" l="1"/>
  <c r="H29" i="1"/>
  <c r="H28" i="1" s="1"/>
  <c r="H27" i="1" s="1"/>
  <c r="H26" i="1" s="1"/>
  <c r="H25" i="1" s="1"/>
  <c r="H24" i="1" s="1"/>
  <c r="D17" i="1" s="1"/>
  <c r="H30" i="2" l="1"/>
  <c r="H29" i="2" s="1"/>
  <c r="H28" i="2" s="1"/>
  <c r="H27" i="2" s="1"/>
  <c r="H26" i="2" s="1"/>
  <c r="H25" i="2" s="1"/>
  <c r="H24" i="2" s="1"/>
  <c r="D17" i="2" s="1"/>
</calcChain>
</file>

<file path=xl/sharedStrings.xml><?xml version="1.0" encoding="utf-8"?>
<sst xmlns="http://schemas.openxmlformats.org/spreadsheetml/2006/main" count="883" uniqueCount="376">
  <si>
    <t>RINCIAN ANGGARAN BELANJA</t>
  </si>
  <si>
    <t>Kementerian Negara / Lembaga</t>
  </si>
  <si>
    <t>:</t>
  </si>
  <si>
    <t>Kementerian Perhubungan</t>
  </si>
  <si>
    <t>Kegiatan</t>
  </si>
  <si>
    <t>Volume</t>
  </si>
  <si>
    <t>Alokasi Anggaran</t>
  </si>
  <si>
    <t>,00</t>
  </si>
  <si>
    <t>Kode</t>
  </si>
  <si>
    <t>Uraian Sub output/Komponen/Sub komponen/Detil</t>
  </si>
  <si>
    <t>Volume Sub Output</t>
  </si>
  <si>
    <t>Jenis Komponen (Utama/Pendukung)</t>
  </si>
  <si>
    <t xml:space="preserve">Biaya Satuan </t>
  </si>
  <si>
    <t>Jumlah</t>
  </si>
  <si>
    <t>Jenis Belanja</t>
  </si>
  <si>
    <t>Unit Eselon I / II</t>
  </si>
  <si>
    <t>Badan Pengembangan Sumber Daya Manusia Perhubungan / Pusat Pengembangan SDM Perhubungan Laut</t>
  </si>
  <si>
    <t>Program</t>
  </si>
  <si>
    <t>Program Pendidikan dan Pelatihan Vokasi</t>
  </si>
  <si>
    <t xml:space="preserve">Pendidikan Transportasi </t>
  </si>
  <si>
    <t>Klasifikasi Rincian Objek (KRO)</t>
  </si>
  <si>
    <t>Rincian Objek (RO)</t>
  </si>
  <si>
    <t>Komponen</t>
  </si>
  <si>
    <t>Sub Komponen</t>
  </si>
  <si>
    <t>Indikator Kinerja Kegiatan</t>
  </si>
  <si>
    <t>Hasil (Outcome)</t>
  </si>
  <si>
    <t>Jenis Keluaran (Output)</t>
  </si>
  <si>
    <t>Volume Keluaran (Output)</t>
  </si>
  <si>
    <t>Satuan Ukur Keluaran (Output)</t>
  </si>
  <si>
    <t>022.12.DL</t>
  </si>
  <si>
    <t>Pendidikan dan Pelatihan Vokasi</t>
  </si>
  <si>
    <t xml:space="preserve">   3996</t>
  </si>
  <si>
    <t>Pendidikan Transportasi</t>
  </si>
  <si>
    <t xml:space="preserve">      601</t>
  </si>
  <si>
    <t/>
  </si>
  <si>
    <t>Penata Tk. I (III/d)</t>
  </si>
  <si>
    <t>NIP.  19760709 199808 1 001</t>
  </si>
  <si>
    <t>Capt. ARIKA PALAPA, M.Si., M.Mar</t>
  </si>
  <si>
    <t>Semarang,      Januari 2021</t>
  </si>
  <si>
    <t>Pendidikan Vokasi Bidang Infrastruktur</t>
  </si>
  <si>
    <t>Diklat Pembentukan Reguler (Non Pola Pembibitan) Transportasi Laut</t>
  </si>
  <si>
    <t>Dukungan Penyelenggaraan Diklat</t>
  </si>
  <si>
    <t>1 (satu)</t>
  </si>
  <si>
    <t>Dokumen</t>
  </si>
  <si>
    <t xml:space="preserve">   3996.SAB</t>
  </si>
  <si>
    <t>PIP SEMARANG</t>
  </si>
  <si>
    <t>KEPALA UNIT LAB., SIMULATOR, WORKSHOP &amp; ENGINE HALL</t>
  </si>
  <si>
    <t>Pemeliharaan Laboratorium, Simulator, Workshop dan Engine Hall</t>
  </si>
  <si>
    <t>Tersedianya laboratorium, simulator, workshop &amp; engine hall yang sesuai standar dan dapat beroperasi dengan baik</t>
  </si>
  <si>
    <t>Terpeliharanya laboratorium, simulator, workshop &amp; engine hall</t>
  </si>
  <si>
    <t>Tersedianya Laboratorium, Simulator, Workshop &amp; Engine Hall yang terawat dan terpelihara dengan baik</t>
  </si>
  <si>
    <t>PEMELIHARAAN LABORATORIUM, SIMULATOR, WORKSHOP &amp; ENGINE HALL TAHUN ANGGARAN 2022</t>
  </si>
  <si>
    <t xml:space="preserve">   3996.SAB.004</t>
  </si>
  <si>
    <t>L</t>
  </si>
  <si>
    <t>523121</t>
  </si>
  <si>
    <t>Belanja Biaya Pemeliharaan Peralatan dan Mesin</t>
  </si>
  <si>
    <t>Perawatan Laboratorium Simulator, Workshop dan Engine Hall</t>
  </si>
  <si>
    <t>Pemeliharaan sarana diklat</t>
  </si>
  <si>
    <t>Unit</t>
  </si>
  <si>
    <t>Gedung Agum Gumelar</t>
  </si>
  <si>
    <t>LCHS</t>
  </si>
  <si>
    <t>Monitor HP</t>
  </si>
  <si>
    <t>SSD 250 GB</t>
  </si>
  <si>
    <t>Keyboard &amp; mouse</t>
  </si>
  <si>
    <t>Jasa Service dan migrasi</t>
  </si>
  <si>
    <t>SOL</t>
  </si>
  <si>
    <t>CBT</t>
  </si>
  <si>
    <t>ERGS</t>
  </si>
  <si>
    <t>Touchscreen Monitor 24 Inch</t>
  </si>
  <si>
    <t>Touchscreen Monitor 55 Inch</t>
  </si>
  <si>
    <t>SMS</t>
  </si>
  <si>
    <t>UPS SRT3000XLI</t>
  </si>
  <si>
    <t>Lampu Projector</t>
  </si>
  <si>
    <t>Color Wheel</t>
  </si>
  <si>
    <t>SSD 250 GB Untuk ECDIS</t>
  </si>
  <si>
    <t>F.M ERS</t>
  </si>
  <si>
    <t>Kalibrasi Analog dan Digital I/O Kawasaki</t>
  </si>
  <si>
    <t>Kalibrasi Instrument I/O panel</t>
  </si>
  <si>
    <t>F.M LCHS</t>
  </si>
  <si>
    <t>GMDSS</t>
  </si>
  <si>
    <t>Kalibrasi GMDSS Instrument (1 Intructor dan 2 Trainee)</t>
  </si>
  <si>
    <t>LAB KOMPUTER</t>
  </si>
  <si>
    <t>Perawatan softwaare, OS Windows 10 64 bit</t>
  </si>
  <si>
    <t>Printer , mampu scan</t>
  </si>
  <si>
    <t>Keyboard ,Desktop Combo (non wireless)</t>
  </si>
  <si>
    <t>Maouse, Optical USB</t>
  </si>
  <si>
    <t>Power suplay</t>
  </si>
  <si>
    <t>Perbaikan instali listrik</t>
  </si>
  <si>
    <t>CARGO HANDLING GEAR</t>
  </si>
  <si>
    <t>Rebuilt ships stability</t>
  </si>
  <si>
    <t>Perbaikan meja alat peraga</t>
  </si>
  <si>
    <t>Perawatan model crane</t>
  </si>
  <si>
    <t>Perawatan cutting haluan kapal</t>
  </si>
  <si>
    <t>Perawatan bow thruster</t>
  </si>
  <si>
    <t>ELECTRIC / PNEUMATIC AC SIMULATOR</t>
  </si>
  <si>
    <t>Re-piping</t>
  </si>
  <si>
    <t>Perawatan full injektor pump</t>
  </si>
  <si>
    <t>Perawatan pneumatic system</t>
  </si>
  <si>
    <t>Pengadaan AC (Air conditioner)</t>
  </si>
  <si>
    <t>Perawatan control valve &amp; actuor trainer</t>
  </si>
  <si>
    <t>Perawatan hydraulic system</t>
  </si>
  <si>
    <t>ELECTRIC &amp; ELECTRONIC</t>
  </si>
  <si>
    <t>Perawatan Multimeter digital</t>
  </si>
  <si>
    <t>Perawatan Multimeter analog</t>
  </si>
  <si>
    <t>Perawatan trainer peralatan listrik</t>
  </si>
  <si>
    <t>Pengadaan AC (Air conditioner), 2 PK (Daikinin)</t>
  </si>
  <si>
    <t>Perawatan instalasi listrik</t>
  </si>
  <si>
    <t>SEAMAN SHIP</t>
  </si>
  <si>
    <t>Perawatan sextant</t>
  </si>
  <si>
    <t>Perawatan miniatur tali temali</t>
  </si>
  <si>
    <t>Peremajaan Peralatan lampu navigasi :</t>
  </si>
  <si>
    <t>Masthead</t>
  </si>
  <si>
    <t>Sitelight</t>
  </si>
  <si>
    <t>Anchor light</t>
  </si>
  <si>
    <t>Stern light</t>
  </si>
  <si>
    <t>Lampu isyarat komando</t>
  </si>
  <si>
    <t>Lampu muatan tanda bahaya</t>
  </si>
  <si>
    <t>Ketel Uap / Boiler</t>
  </si>
  <si>
    <t>Pembersihan Upper drum 7 Lower drum</t>
  </si>
  <si>
    <t>Inspekction Hole, Fireproof material,</t>
  </si>
  <si>
    <t>Inner casing</t>
  </si>
  <si>
    <t>Heat insulator,outer casing,barner assy, fan</t>
  </si>
  <si>
    <t>Base, Funnel base.</t>
  </si>
  <si>
    <t>Control panel,  water level gauge.</t>
  </si>
  <si>
    <t>Fuel oil heater, fuel oil pump, strainer, burner.</t>
  </si>
  <si>
    <t>Feed water pimp, step. Manoneter.</t>
  </si>
  <si>
    <t>Sefety valve, main stean valve, scun valve,</t>
  </si>
  <si>
    <t xml:space="preserve">Salinometer valve, Bottom blow off valve. </t>
  </si>
  <si>
    <t>Flexible tube</t>
  </si>
  <si>
    <t>Tengki pengisian air ketel &amp; Uap.</t>
  </si>
  <si>
    <t>Pembersihan Cascade tank (Hotwell)</t>
  </si>
  <si>
    <t>Feed Water Tank.</t>
  </si>
  <si>
    <t>Ditillate Water tank.</t>
  </si>
  <si>
    <t>Cooling Tower.</t>
  </si>
  <si>
    <t>Fres Water Generator (FWG)</t>
  </si>
  <si>
    <t>Pengecekan sistem</t>
  </si>
  <si>
    <t>Salinometer, katup/kran agar tidak bocor/ kedap</t>
  </si>
  <si>
    <t>Pembersihan Condensor, air ejektoer &amp; brine.</t>
  </si>
  <si>
    <t>pembersihan kotoran yang menempel (scale) pada</t>
  </si>
  <si>
    <t>steam generator (pipa penguapan)scale remover</t>
  </si>
  <si>
    <t>Oil Furifier</t>
  </si>
  <si>
    <t>Overhaul Furifier.</t>
  </si>
  <si>
    <t>bersihkan Sludge tank</t>
  </si>
  <si>
    <t>Sistem Kemudi</t>
  </si>
  <si>
    <t>Pengecekan Sistem</t>
  </si>
  <si>
    <t>Kalibrasi alat-alat pengukuran</t>
  </si>
  <si>
    <t>Oil Water Separator</t>
  </si>
  <si>
    <t>Kalibrasi alat-alat Ukur</t>
  </si>
  <si>
    <t>Workshop / Bengkel</t>
  </si>
  <si>
    <t>Pengecekan Istalasi Listrik.</t>
  </si>
  <si>
    <t>Kalibrasi Permesinan Bubut.</t>
  </si>
  <si>
    <t>Kalibrasi Mesin Milling &amp; Drilling</t>
  </si>
  <si>
    <t>Kalibrasi Mesi First</t>
  </si>
  <si>
    <t>Mesin Bor</t>
  </si>
  <si>
    <t>Mesin Grinda duduk</t>
  </si>
  <si>
    <t>mesin gergaji</t>
  </si>
  <si>
    <t>Ragum / Cekam</t>
  </si>
  <si>
    <t>Mesin Las.</t>
  </si>
  <si>
    <t>Las Listrik</t>
  </si>
  <si>
    <t>Las Asetelin</t>
  </si>
  <si>
    <t>Las Argon / mig</t>
  </si>
  <si>
    <t>Las tig</t>
  </si>
  <si>
    <t>PERAWATAN DAN PERBAIKAN LAB BAHASA LISTENING</t>
  </si>
  <si>
    <t>Service komputer</t>
  </si>
  <si>
    <t>Speaker ruangan JBL</t>
  </si>
  <si>
    <t>Pengecekan dan perbaikan software</t>
  </si>
  <si>
    <t>PERAWATAN DAN PERBAIKAN LAB. MARLIN TEST</t>
  </si>
  <si>
    <t xml:space="preserve">Maintenance komputer </t>
  </si>
  <si>
    <t>Headset Earophone</t>
  </si>
  <si>
    <t>Perawatan software</t>
  </si>
  <si>
    <t>mouse pad</t>
  </si>
  <si>
    <t>Penambahan SSD 240 GB WD Green</t>
  </si>
  <si>
    <t xml:space="preserve"> PERAWATAN DAN PERBAIKAN  LAB CBA</t>
  </si>
  <si>
    <t>Maintenance komputer Lab CBA</t>
  </si>
  <si>
    <t>Update antivirus</t>
  </si>
  <si>
    <t>PERAWATAN DAN PERBAIKAN LAB TRB</t>
  </si>
  <si>
    <t>Maintenance komputer Lab TRB</t>
  </si>
  <si>
    <t>PORT &amp; SHIPPING MANAGEMENT (INS)</t>
  </si>
  <si>
    <t>Monitor</t>
  </si>
  <si>
    <t>PC</t>
  </si>
  <si>
    <t>UPS (Power Supply)</t>
  </si>
  <si>
    <t>Keyboard</t>
  </si>
  <si>
    <t>Mouse</t>
  </si>
  <si>
    <t>MAKET PELABUHAN</t>
  </si>
  <si>
    <t>LABORATORIUM &amp; SIMULATOR KALK</t>
  </si>
  <si>
    <t>Meja komputer</t>
  </si>
  <si>
    <t>EKPOR IMPOR</t>
  </si>
  <si>
    <t>Perawatan Software</t>
  </si>
  <si>
    <t>Laboratorium Hgh Volt Tage</t>
  </si>
  <si>
    <t>PERAWATAN GENERATOR</t>
  </si>
  <si>
    <t>Adusment dan Perbaikan Koneksi rotor dan rectifier</t>
  </si>
  <si>
    <t>Adjusment dan Perbaikan residual magnetic rotor</t>
  </si>
  <si>
    <t>Perbaikan brush kumparan Field</t>
  </si>
  <si>
    <t>PERAWATAN PANEL STARTING DAN CONTROL</t>
  </si>
  <si>
    <t>Perbaikan Elektrikal Wiring dan Control</t>
  </si>
  <si>
    <t>Perbaikan Power Driven Unit</t>
  </si>
  <si>
    <t>PERBAIKAN FEEDER PANEL HIGH VOLTAGE</t>
  </si>
  <si>
    <t>Pengecekan dan Kalibrasi Indicator dan Electrical Panel Generator</t>
  </si>
  <si>
    <t>Setting Relay Protector</t>
  </si>
  <si>
    <t>Setting dan Pengecekan Vaccum Circuit Breaker</t>
  </si>
  <si>
    <t>PERAWATAN GENERATOR PANEL HIGH VOLTAGE</t>
  </si>
  <si>
    <t>PERAWATAN SYNCHRONIZER PANEL HIGH VOLTAGE</t>
  </si>
  <si>
    <t xml:space="preserve">Electrical Control for Remote Starting </t>
  </si>
  <si>
    <t>PERAWATAN LOW VOLTAGE AND DISTRIBUTION SYSTEM</t>
  </si>
  <si>
    <t>Perawatan  beban Tegangan Rendah</t>
  </si>
  <si>
    <t>Perawatan Panel LV dan Load Bank</t>
  </si>
  <si>
    <t>Perawatan Azipod and Control</t>
  </si>
  <si>
    <t>Navigation Cubicle</t>
  </si>
  <si>
    <t>Navigation Class</t>
  </si>
  <si>
    <t>Part Task</t>
  </si>
  <si>
    <t>Motherboard</t>
  </si>
  <si>
    <t>Processor</t>
  </si>
  <si>
    <t>RAM</t>
  </si>
  <si>
    <t>Harddisk</t>
  </si>
  <si>
    <t>VGA Card</t>
  </si>
  <si>
    <t>Power Supply</t>
  </si>
  <si>
    <t>Battery UPS</t>
  </si>
  <si>
    <t>Health check module UPS</t>
  </si>
  <si>
    <t>Refresh Operating System (windows)</t>
  </si>
  <si>
    <t>Setting System PC</t>
  </si>
  <si>
    <t>Instalasi Ulang System Simulator Instruktur</t>
  </si>
  <si>
    <t>Instalasi Ulang System Simulator client</t>
  </si>
  <si>
    <t>Setting &amp; Finishing Konfigurasi Simulator</t>
  </si>
  <si>
    <t>Instalasi Ulang System Simulator</t>
  </si>
  <si>
    <t>Setting Visual system</t>
  </si>
  <si>
    <t>Setting Dedicated Hardware Panel</t>
  </si>
  <si>
    <t>ECDIS</t>
  </si>
  <si>
    <t>Monitor 19"</t>
  </si>
  <si>
    <t>Projector Instruktur</t>
  </si>
  <si>
    <t>ENC Hidros Area Semarang</t>
  </si>
  <si>
    <t>Switch 16 Port 1 GB</t>
  </si>
  <si>
    <t xml:space="preserve">Battery UPS </t>
  </si>
  <si>
    <t>Monitor 19" Square</t>
  </si>
  <si>
    <t>Switch 48 Port 1 GB</t>
  </si>
  <si>
    <t>Setting DHW Panel</t>
  </si>
  <si>
    <t>Table Top</t>
  </si>
  <si>
    <t>Battery UPS (4KVA)</t>
  </si>
  <si>
    <t>Switch 24 Port / 1 GB</t>
  </si>
  <si>
    <t>Health Check UPS</t>
  </si>
  <si>
    <t>GMDSS Simulator</t>
  </si>
  <si>
    <t>Motherboard onboard VGA</t>
  </si>
  <si>
    <t>Switch 16 Port / 1 GB</t>
  </si>
  <si>
    <t>Health Check modul UPS</t>
  </si>
  <si>
    <t>Plasma 55"</t>
  </si>
  <si>
    <t>Motherboard on board VGA</t>
  </si>
  <si>
    <t>Battery UPS Sanyo Denki (8 KVA)</t>
  </si>
  <si>
    <t>Switch 16 port / 1GB</t>
  </si>
  <si>
    <t>Monitor 42"</t>
  </si>
  <si>
    <t>LCHS Class</t>
  </si>
  <si>
    <t>Health Check Modul UPS</t>
  </si>
  <si>
    <t>MARITIM ENGLISH</t>
  </si>
  <si>
    <t>Battery UPS Sanyo Denki (4 KVA)</t>
  </si>
  <si>
    <t>Headset</t>
  </si>
  <si>
    <t>Reinstall System Windows</t>
  </si>
  <si>
    <t>Reinstall System Maritime English</t>
  </si>
  <si>
    <t>Test Lokal</t>
  </si>
  <si>
    <t>GMDSS Real</t>
  </si>
  <si>
    <t>Battery 100 AH</t>
  </si>
  <si>
    <t>Health Check Perawatan Rutin VHF Marine Radio</t>
  </si>
  <si>
    <t>Health Check Perawatan Rutin HF 150Watt Radio</t>
  </si>
  <si>
    <t>Health Check Perawatan Rutin Message terminal</t>
  </si>
  <si>
    <t>Smoke Chamber/Pemadam</t>
  </si>
  <si>
    <t>Diesel Pum</t>
  </si>
  <si>
    <t>Joki Pum</t>
  </si>
  <si>
    <t>Main Pum</t>
  </si>
  <si>
    <t>Box Panel Otomatis</t>
  </si>
  <si>
    <t>Gedung ENGINE HALL</t>
  </si>
  <si>
    <t>Gedung WORKSHOP</t>
  </si>
  <si>
    <t>RM</t>
  </si>
  <si>
    <t>Laboratorium BAHASA</t>
  </si>
  <si>
    <t>Laboratorium KALK</t>
  </si>
  <si>
    <t>Laboratorium GEDUNG INS</t>
  </si>
  <si>
    <t>Laboratorium FF</t>
  </si>
  <si>
    <t>Part Task Ship Handling &amp; DP System</t>
  </si>
  <si>
    <t>Kolam Renang</t>
  </si>
  <si>
    <t>Peninggian Lantai</t>
  </si>
  <si>
    <t>Ruang Ganti Peserta</t>
  </si>
  <si>
    <t>Pengecatan Diding Kolam</t>
  </si>
  <si>
    <t>Sumur Pengisian Kolam dan Fire Ground</t>
  </si>
  <si>
    <t xml:space="preserve">Sirkulasi Kolam </t>
  </si>
  <si>
    <t>Smoke Chamber</t>
  </si>
  <si>
    <t>Tenda Atap Smoke Chamber</t>
  </si>
  <si>
    <t>Tera Tanki BBM</t>
  </si>
  <si>
    <t>Meter</t>
  </si>
  <si>
    <t>Paket</t>
  </si>
  <si>
    <t>Enam Milyar Empat Puluh Satu Juta Dua Ratus Sembilan Puluh Dua Ribu Empat Ratus Rupiah</t>
  </si>
  <si>
    <t>Mengetahui,</t>
  </si>
  <si>
    <t>KEPALA BAGIAN ADMINISTRASI AKADEMIK, DAN KETARUNAAN</t>
  </si>
  <si>
    <t>Capt. ANUGRAH NUR PRASETYO, M.Si</t>
  </si>
  <si>
    <t>Pembina Tk.I (IV/b)</t>
  </si>
  <si>
    <t>NIP. 19710521 199903 1 001</t>
  </si>
  <si>
    <t>052</t>
  </si>
  <si>
    <t>Laboratorium dan Simulator</t>
  </si>
  <si>
    <t>A</t>
  </si>
  <si>
    <t>PENGADAAN SIMULATOR</t>
  </si>
  <si>
    <t>532111</t>
  </si>
  <si>
    <t>Belanja Modal Peralatan dan Mesin</t>
  </si>
  <si>
    <t>Sofware Instruktur</t>
  </si>
  <si>
    <t>Lot</t>
  </si>
  <si>
    <t>a. Management Scenario</t>
  </si>
  <si>
    <t xml:space="preserve">    -Start/Stop Training</t>
  </si>
  <si>
    <t xml:space="preserve">   -Recording</t>
  </si>
  <si>
    <t xml:space="preserve">   -Monitoring Student Activity</t>
  </si>
  <si>
    <t xml:space="preserve">   -Database scenario</t>
  </si>
  <si>
    <t xml:space="preserve">   -Assessment</t>
  </si>
  <si>
    <t xml:space="preserve">   -Management of Trianeer</t>
  </si>
  <si>
    <t xml:space="preserve">   -Learning Management System</t>
  </si>
  <si>
    <t>b. Dual Fuel LNG</t>
  </si>
  <si>
    <t xml:space="preserve">   -Sea &amp; LT/HT fresh water systems, incl. FW generators</t>
  </si>
  <si>
    <t xml:space="preserve">   -Electrical Power plant, incl. 6.6kV, 440V &amp; 220V switchboards</t>
  </si>
  <si>
    <t xml:space="preserve">   -Start and service air compressors</t>
  </si>
  <si>
    <t xml:space="preserve">   -Steam Plant</t>
  </si>
  <si>
    <t xml:space="preserve">   -Boil off gas system</t>
  </si>
  <si>
    <t xml:space="preserve">   -Dual Fuel engines</t>
  </si>
  <si>
    <t xml:space="preserve">   -Gas management system</t>
  </si>
  <si>
    <t xml:space="preserve">   -Power management system</t>
  </si>
  <si>
    <t xml:space="preserve">   -Propulsion motor cooling system, incl. Sea &amp; FW system</t>
  </si>
  <si>
    <t xml:space="preserve">   -Main bilge system</t>
  </si>
  <si>
    <t xml:space="preserve">   -Bilge &amp; sludge system, incl. Bilge separator</t>
  </si>
  <si>
    <t xml:space="preserve">   -Ballast system, incl. Heeling system</t>
  </si>
  <si>
    <t xml:space="preserve">   -Fire main &amp; sprinkler system</t>
  </si>
  <si>
    <t>Software Trainee</t>
  </si>
  <si>
    <t>Hardware</t>
  </si>
  <si>
    <t>a. PC Instructor</t>
  </si>
  <si>
    <t xml:space="preserve">   -PC Core i7, 8GB DDR3, 1TB HDD SATA</t>
  </si>
  <si>
    <t xml:space="preserve">   -2 x 23" LCD Monitor 1920 X 1080</t>
  </si>
  <si>
    <t xml:space="preserve">   -OS Windows Original</t>
  </si>
  <si>
    <t xml:space="preserve">   -Keyboard, mouse, UPS</t>
  </si>
  <si>
    <t>b. PC Student</t>
  </si>
  <si>
    <t>Set</t>
  </si>
  <si>
    <t>c. Projector dan Screen</t>
  </si>
  <si>
    <t xml:space="preserve">   -3000 ANSI</t>
  </si>
  <si>
    <t xml:space="preserve">   -WXGA</t>
  </si>
  <si>
    <t xml:space="preserve">   -Motorized Screen, 84"</t>
  </si>
  <si>
    <t xml:space="preserve">   -Bracket</t>
  </si>
  <si>
    <t xml:space="preserve">   - Kabel</t>
  </si>
  <si>
    <t>d. Networking System</t>
  </si>
  <si>
    <t xml:space="preserve">   -UTP Cable &amp;RJ45</t>
  </si>
  <si>
    <t xml:space="preserve">   -Swith HUB</t>
  </si>
  <si>
    <t xml:space="preserve">   -Cable Duct</t>
  </si>
  <si>
    <t xml:space="preserve">   - Lan Terminatio</t>
  </si>
  <si>
    <t>e. Distribution Panel Power &amp; Kabel</t>
  </si>
  <si>
    <t xml:space="preserve">   -Main Panel Distribution With Main MCCB</t>
  </si>
  <si>
    <t xml:space="preserve">   -Lampu Indikator</t>
  </si>
  <si>
    <t xml:space="preserve">   -Kabel Distribution</t>
  </si>
  <si>
    <t xml:space="preserve">   -Kabel 3 Pase</t>
  </si>
  <si>
    <t xml:space="preserve">   -Stop Kontak</t>
  </si>
  <si>
    <t>f. Meja dan Kursi Instructor</t>
  </si>
  <si>
    <t>G Meja dan Kursi Trainee</t>
  </si>
  <si>
    <t>H. Air Conditioning</t>
  </si>
  <si>
    <t xml:space="preserve">   -Kapasitas 2 PK</t>
  </si>
  <si>
    <t xml:space="preserve">   -Refrigerant R32</t>
  </si>
  <si>
    <t>i. Raised Floor</t>
  </si>
  <si>
    <t xml:space="preserve">   -Ukuran 600 x 600 x 35 mm</t>
  </si>
  <si>
    <t xml:space="preserve">   -Steel Panel With Cemebtition Infill</t>
  </si>
  <si>
    <t xml:space="preserve">   -HPL Anti Static</t>
  </si>
  <si>
    <t>m2</t>
  </si>
  <si>
    <t>Instalasi</t>
  </si>
  <si>
    <t>a. Instalasi</t>
  </si>
  <si>
    <t xml:space="preserve">   -Electrical, Network, Komputer Dan Sofware</t>
  </si>
  <si>
    <t>b. Uji Fungsi</t>
  </si>
  <si>
    <t xml:space="preserve">   -Pengujian Sofware dan hardware terintegrasi</t>
  </si>
  <si>
    <t>c. Training</t>
  </si>
  <si>
    <t xml:space="preserve">   -Pelatihan Untuk Teknisi dan Isntruktor</t>
  </si>
  <si>
    <t>Dokument</t>
  </si>
  <si>
    <t>a. Manual Pengoperasian dan Pratikum</t>
  </si>
  <si>
    <t>b. Panduan Perawatan</t>
  </si>
  <si>
    <t>Lima Milyar Dua Ratus Lima Belas Juta Lima Ratus Empat Puluh Ribu Rupiah</t>
  </si>
  <si>
    <t>Sarana Bidang Pendidikan</t>
  </si>
  <si>
    <t>Sarana Penunjang Diklat Transportasi Laut</t>
  </si>
  <si>
    <t>Peralatan Praktek Diklat</t>
  </si>
  <si>
    <t>Tersedianya sarana praktek simulator yang sesuai dengan stcw dan perkembangan indrustri pelayaran saat ini.</t>
  </si>
  <si>
    <t>Pengadaan Main Engine-GI Dual Full Engine Simulator</t>
  </si>
  <si>
    <t>Tersedianya peralatan praktek diklat</t>
  </si>
  <si>
    <t>Pembelajaran Teori dapat Terimplementasikan Dengan Praktek di Simulator dan Lulusan pendidikan dan pelatihan transportasi laut sesuai dengan kebutuhan industri pelayaran saat ini.</t>
  </si>
  <si>
    <t>PENGADAAN MAIN ENGINE -GI DUAL FULL ENGINE SIMULATOR TAHUN ANGGARAN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</si>
</sst>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Rp&quot;* #,##0_-;\-&quot;Rp&quot;* #,##0_-;_-&quot;Rp&quot;* &quot;-&quot;_-;_-@_-"/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u/>
      <sz val="12"/>
      <color theme="1"/>
      <name val="Times New Roman"/>
      <family val="1"/>
    </font>
    <font>
      <sz val="10"/>
      <name val="Arial"/>
      <family val="2"/>
    </font>
    <font>
      <sz val="10"/>
      <name val="Book Antiqua"/>
      <family val="1"/>
    </font>
    <font>
      <sz val="11"/>
      <color indexed="8"/>
      <name val="Calibri"/>
      <family val="2"/>
      <charset val="1"/>
    </font>
    <font>
      <b/>
      <sz val="11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25">
    <xf numFmtId="0" fontId="0" fillId="0" borderId="0"/>
    <xf numFmtId="165" fontId="3" fillId="0" borderId="0" applyFont="0" applyFill="0" applyBorder="0" applyAlignment="0" applyProtection="0"/>
    <xf numFmtId="0" fontId="2" fillId="0" borderId="0"/>
    <xf numFmtId="0" fontId="3" fillId="0" borderId="0"/>
    <xf numFmtId="164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2" fillId="0" borderId="0"/>
    <xf numFmtId="0" fontId="11" fillId="0" borderId="0"/>
    <xf numFmtId="165" fontId="2" fillId="0" borderId="0" applyFont="0" applyFill="0" applyBorder="0" applyAlignment="0" applyProtection="0"/>
    <xf numFmtId="0" fontId="2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07">
    <xf numFmtId="0" fontId="0" fillId="0" borderId="0" xfId="0"/>
    <xf numFmtId="166" fontId="7" fillId="0" borderId="13" xfId="1" applyNumberFormat="1" applyFont="1" applyFill="1" applyBorder="1" applyAlignment="1">
      <alignment vertical="center"/>
    </xf>
    <xf numFmtId="166" fontId="7" fillId="0" borderId="12" xfId="1" applyNumberFormat="1" applyFont="1" applyFill="1" applyBorder="1" applyAlignment="1">
      <alignment horizontal="left" vertical="center"/>
    </xf>
    <xf numFmtId="166" fontId="8" fillId="0" borderId="13" xfId="1" applyNumberFormat="1" applyFont="1" applyFill="1" applyBorder="1" applyAlignment="1">
      <alignment vertical="center"/>
    </xf>
    <xf numFmtId="166" fontId="8" fillId="0" borderId="12" xfId="1" applyNumberFormat="1" applyFont="1" applyFill="1" applyBorder="1" applyAlignment="1">
      <alignment horizontal="left" vertical="center"/>
    </xf>
    <xf numFmtId="166" fontId="9" fillId="0" borderId="13" xfId="1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66" fontId="5" fillId="0" borderId="0" xfId="1" applyNumberFormat="1" applyFont="1" applyFill="1" applyAlignment="1">
      <alignment vertical="center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vertical="top"/>
    </xf>
    <xf numFmtId="42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center"/>
    </xf>
    <xf numFmtId="42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6" fontId="6" fillId="0" borderId="0" xfId="1" applyNumberFormat="1" applyFont="1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166" fontId="7" fillId="0" borderId="11" xfId="1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left" vertical="center"/>
    </xf>
    <xf numFmtId="166" fontId="7" fillId="0" borderId="12" xfId="1" applyNumberFormat="1" applyFont="1" applyFill="1" applyBorder="1" applyAlignment="1">
      <alignment horizontal="right" vertical="center"/>
    </xf>
    <xf numFmtId="166" fontId="4" fillId="0" borderId="0" xfId="1" applyNumberFormat="1" applyFont="1" applyFill="1" applyAlignment="1">
      <alignment vertical="center"/>
    </xf>
    <xf numFmtId="0" fontId="8" fillId="0" borderId="1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166" fontId="8" fillId="0" borderId="11" xfId="1" applyNumberFormat="1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left" vertical="center"/>
    </xf>
    <xf numFmtId="166" fontId="8" fillId="0" borderId="12" xfId="1" applyNumberFormat="1" applyFont="1" applyFill="1" applyBorder="1" applyAlignment="1">
      <alignment horizontal="right" vertical="center"/>
    </xf>
    <xf numFmtId="0" fontId="8" fillId="0" borderId="15" xfId="0" quotePrefix="1" applyFont="1" applyFill="1" applyBorder="1" applyAlignment="1">
      <alignment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vertical="center"/>
    </xf>
    <xf numFmtId="42" fontId="8" fillId="0" borderId="15" xfId="0" applyNumberFormat="1" applyFont="1" applyFill="1" applyBorder="1" applyAlignment="1">
      <alignment vertical="center"/>
    </xf>
    <xf numFmtId="42" fontId="8" fillId="0" borderId="15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166" fontId="5" fillId="0" borderId="0" xfId="1" applyNumberFormat="1" applyFont="1" applyFill="1" applyAlignment="1">
      <alignment horizontal="left" vertical="center"/>
    </xf>
    <xf numFmtId="0" fontId="7" fillId="0" borderId="11" xfId="0" applyFont="1" applyFill="1" applyBorder="1" applyAlignment="1">
      <alignment horizontal="right" vertical="center" indent="1"/>
    </xf>
    <xf numFmtId="0" fontId="8" fillId="0" borderId="11" xfId="0" quotePrefix="1" applyFont="1" applyFill="1" applyBorder="1" applyAlignment="1">
      <alignment horizontal="right" vertical="center" indent="1"/>
    </xf>
    <xf numFmtId="0" fontId="8" fillId="0" borderId="11" xfId="0" applyFont="1" applyFill="1" applyBorder="1" applyAlignment="1">
      <alignment horizontal="right" vertical="center" indent="1"/>
    </xf>
    <xf numFmtId="0" fontId="8" fillId="0" borderId="14" xfId="0" applyFont="1" applyFill="1" applyBorder="1" applyAlignment="1">
      <alignment horizontal="right" vertical="center" indent="1"/>
    </xf>
    <xf numFmtId="0" fontId="10" fillId="0" borderId="0" xfId="0" applyFont="1" applyFill="1" applyAlignment="1">
      <alignment horizontal="center" vertical="center"/>
    </xf>
    <xf numFmtId="0" fontId="9" fillId="0" borderId="12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166" fontId="9" fillId="0" borderId="11" xfId="1" applyNumberFormat="1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left" vertical="center"/>
    </xf>
    <xf numFmtId="166" fontId="9" fillId="0" borderId="12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11" xfId="0" quotePrefix="1" applyFont="1" applyFill="1" applyBorder="1" applyAlignment="1">
      <alignment horizontal="right" vertical="center" inden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166" fontId="7" fillId="2" borderId="11" xfId="1" applyNumberFormat="1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166" fontId="7" fillId="2" borderId="12" xfId="1" applyNumberFormat="1" applyFont="1" applyFill="1" applyBorder="1" applyAlignment="1">
      <alignment horizontal="right" vertical="center"/>
    </xf>
    <xf numFmtId="166" fontId="7" fillId="2" borderId="13" xfId="1" applyNumberFormat="1" applyFont="1" applyFill="1" applyBorder="1" applyAlignment="1">
      <alignment vertical="center"/>
    </xf>
    <xf numFmtId="166" fontId="7" fillId="2" borderId="12" xfId="1" applyNumberFormat="1" applyFont="1" applyFill="1" applyBorder="1" applyAlignment="1">
      <alignment horizontal="left" vertical="center"/>
    </xf>
    <xf numFmtId="166" fontId="8" fillId="2" borderId="12" xfId="1" applyNumberFormat="1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166" fontId="8" fillId="0" borderId="14" xfId="1" applyNumberFormat="1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left" vertical="center"/>
    </xf>
    <xf numFmtId="166" fontId="8" fillId="0" borderId="15" xfId="1" applyNumberFormat="1" applyFont="1" applyFill="1" applyBorder="1" applyAlignment="1">
      <alignment horizontal="right" vertical="center"/>
    </xf>
    <xf numFmtId="166" fontId="8" fillId="0" borderId="17" xfId="1" applyNumberFormat="1" applyFont="1" applyFill="1" applyBorder="1" applyAlignment="1">
      <alignment vertical="center"/>
    </xf>
    <xf numFmtId="166" fontId="8" fillId="0" borderId="15" xfId="1" applyNumberFormat="1" applyFont="1" applyFill="1" applyBorder="1" applyAlignment="1">
      <alignment horizontal="left" vertical="center"/>
    </xf>
    <xf numFmtId="0" fontId="14" fillId="0" borderId="12" xfId="0" quotePrefix="1" applyFont="1" applyBorder="1" applyAlignment="1">
      <alignment horizontal="right" vertical="top"/>
    </xf>
    <xf numFmtId="0" fontId="14" fillId="0" borderId="11" xfId="0" quotePrefix="1" applyFont="1" applyBorder="1" applyAlignment="1">
      <alignment vertical="top"/>
    </xf>
    <xf numFmtId="0" fontId="15" fillId="0" borderId="12" xfId="0" quotePrefix="1" applyFont="1" applyBorder="1" applyAlignment="1">
      <alignment horizontal="right" vertical="top"/>
    </xf>
    <xf numFmtId="49" fontId="15" fillId="0" borderId="11" xfId="0" applyNumberFormat="1" applyFont="1" applyBorder="1" applyAlignment="1">
      <alignment horizontal="left" vertical="top"/>
    </xf>
    <xf numFmtId="0" fontId="8" fillId="0" borderId="18" xfId="0" applyFont="1" applyFill="1" applyBorder="1" applyAlignment="1">
      <alignment horizontal="right" vertical="center" indent="1"/>
    </xf>
    <xf numFmtId="0" fontId="8" fillId="0" borderId="18" xfId="0" applyFont="1" applyFill="1" applyBorder="1" applyAlignment="1">
      <alignment horizontal="left" vertical="center" wrapText="1"/>
    </xf>
    <xf numFmtId="166" fontId="8" fillId="0" borderId="20" xfId="1" applyNumberFormat="1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left" vertical="center"/>
    </xf>
    <xf numFmtId="166" fontId="8" fillId="0" borderId="19" xfId="1" applyNumberFormat="1" applyFont="1" applyFill="1" applyBorder="1" applyAlignment="1">
      <alignment horizontal="right" vertical="center"/>
    </xf>
    <xf numFmtId="166" fontId="8" fillId="0" borderId="19" xfId="1" applyNumberFormat="1" applyFont="1" applyFill="1" applyBorder="1" applyAlignment="1">
      <alignment horizontal="left" vertical="center"/>
    </xf>
    <xf numFmtId="0" fontId="1" fillId="0" borderId="0" xfId="0" applyFont="1"/>
    <xf numFmtId="0" fontId="5" fillId="0" borderId="0" xfId="0" applyFont="1"/>
    <xf numFmtId="9" fontId="5" fillId="0" borderId="0" xfId="0" applyNumberFormat="1" applyFont="1" applyFill="1" applyAlignment="1">
      <alignment vertical="center"/>
    </xf>
    <xf numFmtId="0" fontId="16" fillId="0" borderId="11" xfId="0" applyFont="1" applyFill="1" applyBorder="1" applyAlignment="1">
      <alignment horizontal="left" vertical="center" wrapText="1"/>
    </xf>
    <xf numFmtId="0" fontId="8" fillId="0" borderId="14" xfId="0" quotePrefix="1" applyFont="1" applyFill="1" applyBorder="1" applyAlignment="1">
      <alignment vertical="center"/>
    </xf>
    <xf numFmtId="166" fontId="8" fillId="0" borderId="22" xfId="1" applyNumberFormat="1" applyFont="1" applyFill="1" applyBorder="1" applyAlignment="1">
      <alignment horizontal="right" vertical="center"/>
    </xf>
    <xf numFmtId="166" fontId="9" fillId="0" borderId="22" xfId="1" applyNumberFormat="1" applyFont="1" applyFill="1" applyBorder="1" applyAlignment="1">
      <alignment horizontal="right" vertical="center"/>
    </xf>
    <xf numFmtId="0" fontId="14" fillId="0" borderId="12" xfId="0" applyFont="1" applyBorder="1" applyAlignment="1">
      <alignment horizontal="center" vertical="top"/>
    </xf>
    <xf numFmtId="0" fontId="15" fillId="0" borderId="12" xfId="0" applyFont="1" applyBorder="1" applyAlignment="1">
      <alignment vertical="top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</cellXfs>
  <cellStyles count="25">
    <cellStyle name="Comma" xfId="1" builtinId="3"/>
    <cellStyle name="Comma [0] 2" xfId="4" xr:uid="{CD7C4A6C-2662-412B-B7B5-4DD491A8A12D}"/>
    <cellStyle name="Comma [0] 3" xfId="22" xr:uid="{B60DFB5D-393F-42A5-8BE9-620B546187F6}"/>
    <cellStyle name="Comma [0] 4" xfId="24" xr:uid="{122D8EA9-5EF0-4ED7-B0AC-386476D99214}"/>
    <cellStyle name="Comma [0] 6" xfId="16" xr:uid="{0F46FACC-B58C-4B24-81D0-EEA252F2CD8F}"/>
    <cellStyle name="Comma [0] 6 2" xfId="7" xr:uid="{596803D1-57DE-4652-A23E-E05F547DEF9B}"/>
    <cellStyle name="Comma [0] 6 2 2" xfId="23" xr:uid="{22F3FB21-538C-4F13-A902-1470247249A5}"/>
    <cellStyle name="Comma [0] 7" xfId="15" xr:uid="{9601DEA4-6F59-4057-81BA-069A435C288C}"/>
    <cellStyle name="Comma 15" xfId="18" xr:uid="{707D5BDC-0B7C-45FC-881F-3632F6CC42E8}"/>
    <cellStyle name="Comma 2" xfId="6" xr:uid="{BAB42E69-1343-4852-81C0-96080E464BA4}"/>
    <cellStyle name="Comma 3" xfId="9" xr:uid="{C1DB10C2-8EDD-4028-8FEF-F8D1ABB02388}"/>
    <cellStyle name="Comma 4" xfId="10" xr:uid="{5DF71285-AA15-4073-94C6-B5BE08443267}"/>
    <cellStyle name="Comma 5" xfId="19" xr:uid="{838955CE-D683-4AF9-A438-AF1D30DA0DE4}"/>
    <cellStyle name="Comma 6" xfId="13" xr:uid="{D5C510C9-D110-4E04-8AEA-E7E43501B566}"/>
    <cellStyle name="Normal" xfId="0" builtinId="0"/>
    <cellStyle name="Normal 10" xfId="14" xr:uid="{16D775BE-C988-4BDE-8CD3-592CAE8D1097}"/>
    <cellStyle name="Normal 11" xfId="17" xr:uid="{B70D1311-42E9-4ADD-AE49-D426A7632AB2}"/>
    <cellStyle name="Normal 19" xfId="20" xr:uid="{DEF1C4BC-C197-4FD3-ACAD-B1F5696C7F0D}"/>
    <cellStyle name="Normal 2" xfId="5" xr:uid="{3B7C2107-51F9-407A-908D-97399CFEF244}"/>
    <cellStyle name="Normal 2 2" xfId="8" xr:uid="{091CB68E-45D3-4E5F-8BD1-C870FCADBA81}"/>
    <cellStyle name="Normal 23" xfId="11" xr:uid="{73311DE0-3299-4753-9FC9-48BB1EFF664F}"/>
    <cellStyle name="Normal 3" xfId="3" xr:uid="{724C8219-D1BA-4478-99F2-1028C71CBB12}"/>
    <cellStyle name="Normal 4" xfId="21" xr:uid="{0295D41B-3691-425B-8210-EE98913D8F27}"/>
    <cellStyle name="Normal 5" xfId="2" xr:uid="{3CE0C133-A545-4605-9D77-2794EBA8E695}"/>
    <cellStyle name="Normal 7" xfId="12" xr:uid="{3E7E72B6-EBDA-48D1-8DD7-498BC2E410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2476500</xdr:colOff>
      <xdr:row>119</xdr:row>
      <xdr:rowOff>269875</xdr:rowOff>
    </xdr:from>
    <xdr:to>
      <xdr:col>7</xdr:col>
      <xdr:colOff>50292</xdr:colOff>
      <xdr:row>122</xdr:row>
      <xdr:rowOff>138899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2BDF9C-2B20-4555-893B-21DA7684E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44250" y="44132500"/>
          <a:ext cx="1463167" cy="101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6899D-5D89-4694-94B0-568DA46173DD}">
  <sheetPr>
    <pageSetUpPr fitToPage="1"/>
  </sheetPr>
  <dimension ref="A1:L125"/>
  <sheetViews>
    <sheetView tabSelected="1" view="pageBreakPreview" zoomScale="60" zoomScaleNormal="66" zoomScalePageLayoutView="85" workbookViewId="0">
      <selection activeCell="I9" sqref="I9"/>
    </sheetView>
  </sheetViews>
  <sheetFormatPr defaultRowHeight="30" customHeight="1" x14ac:dyDescent="0.25"/>
  <cols>
    <col min="1" max="1" width="17.140625" style="6" customWidth="1"/>
    <col min="2" max="2" width="64.5703125" style="6" bestFit="1" customWidth="1"/>
    <col min="3" max="3" width="10.140625" style="6" customWidth="1"/>
    <col min="4" max="4" width="27.85546875" style="6" customWidth="1"/>
    <col min="5" max="5" width="10.28515625" style="6" customWidth="1"/>
    <col min="6" max="6" width="38.85546875" style="6" bestFit="1" customWidth="1"/>
    <col min="7" max="7" width="19.42578125" style="6" customWidth="1"/>
    <col min="8" max="8" width="23" style="6" customWidth="1"/>
    <col min="9" max="9" width="10.85546875" style="6" customWidth="1"/>
    <col min="10" max="11" width="8.85546875" style="6"/>
    <col min="12" max="12" width="19.42578125" style="7" bestFit="1" customWidth="1"/>
    <col min="13" max="13" width="8.85546875" style="6" customWidth="1"/>
    <col min="14" max="14" width="8.85546875" style="6"/>
    <col min="15" max="15" width="15.28515625" style="6" bestFit="1" customWidth="1"/>
    <col min="16" max="217" width="8.85546875" style="6"/>
    <col min="218" max="218" width="5" style="6" customWidth="1"/>
    <col min="219" max="219" width="23.28515625" style="6" customWidth="1"/>
    <col min="220" max="220" width="11.5703125" style="6" customWidth="1"/>
    <col min="221" max="221" width="11.42578125" style="6" customWidth="1"/>
    <col min="222" max="223" width="16.42578125" style="6" customWidth="1"/>
    <col min="224" max="224" width="12.28515625" style="6" customWidth="1"/>
    <col min="225" max="226" width="8.85546875" style="6"/>
    <col min="227" max="227" width="21.7109375" style="6" customWidth="1"/>
    <col min="228" max="229" width="8.85546875" style="6"/>
    <col min="230" max="230" width="14.7109375" style="6" customWidth="1"/>
    <col min="231" max="231" width="14.28515625" style="6" customWidth="1"/>
    <col min="232" max="473" width="8.85546875" style="6"/>
    <col min="474" max="474" width="5" style="6" customWidth="1"/>
    <col min="475" max="475" width="23.28515625" style="6" customWidth="1"/>
    <col min="476" max="476" width="11.5703125" style="6" customWidth="1"/>
    <col min="477" max="477" width="11.42578125" style="6" customWidth="1"/>
    <col min="478" max="479" width="16.42578125" style="6" customWidth="1"/>
    <col min="480" max="480" width="12.28515625" style="6" customWidth="1"/>
    <col min="481" max="482" width="8.85546875" style="6"/>
    <col min="483" max="483" width="21.7109375" style="6" customWidth="1"/>
    <col min="484" max="485" width="8.85546875" style="6"/>
    <col min="486" max="486" width="14.7109375" style="6" customWidth="1"/>
    <col min="487" max="487" width="14.28515625" style="6" customWidth="1"/>
    <col min="488" max="729" width="8.85546875" style="6"/>
    <col min="730" max="730" width="5" style="6" customWidth="1"/>
    <col min="731" max="731" width="23.28515625" style="6" customWidth="1"/>
    <col min="732" max="732" width="11.5703125" style="6" customWidth="1"/>
    <col min="733" max="733" width="11.42578125" style="6" customWidth="1"/>
    <col min="734" max="735" width="16.42578125" style="6" customWidth="1"/>
    <col min="736" max="736" width="12.28515625" style="6" customWidth="1"/>
    <col min="737" max="738" width="8.85546875" style="6"/>
    <col min="739" max="739" width="21.7109375" style="6" customWidth="1"/>
    <col min="740" max="741" width="8.85546875" style="6"/>
    <col min="742" max="742" width="14.7109375" style="6" customWidth="1"/>
    <col min="743" max="743" width="14.28515625" style="6" customWidth="1"/>
    <col min="744" max="985" width="8.85546875" style="6"/>
    <col min="986" max="986" width="5" style="6" customWidth="1"/>
    <col min="987" max="987" width="23.28515625" style="6" customWidth="1"/>
    <col min="988" max="988" width="11.5703125" style="6" customWidth="1"/>
    <col min="989" max="989" width="11.42578125" style="6" customWidth="1"/>
    <col min="990" max="991" width="16.42578125" style="6" customWidth="1"/>
    <col min="992" max="992" width="12.28515625" style="6" customWidth="1"/>
    <col min="993" max="994" width="8.85546875" style="6"/>
    <col min="995" max="995" width="21.7109375" style="6" customWidth="1"/>
    <col min="996" max="997" width="8.85546875" style="6"/>
    <col min="998" max="998" width="14.7109375" style="6" customWidth="1"/>
    <col min="999" max="999" width="14.28515625" style="6" customWidth="1"/>
    <col min="1000" max="1241" width="8.85546875" style="6"/>
    <col min="1242" max="1242" width="5" style="6" customWidth="1"/>
    <col min="1243" max="1243" width="23.28515625" style="6" customWidth="1"/>
    <col min="1244" max="1244" width="11.5703125" style="6" customWidth="1"/>
    <col min="1245" max="1245" width="11.42578125" style="6" customWidth="1"/>
    <col min="1246" max="1247" width="16.42578125" style="6" customWidth="1"/>
    <col min="1248" max="1248" width="12.28515625" style="6" customWidth="1"/>
    <col min="1249" max="1250" width="8.85546875" style="6"/>
    <col min="1251" max="1251" width="21.7109375" style="6" customWidth="1"/>
    <col min="1252" max="1253" width="8.85546875" style="6"/>
    <col min="1254" max="1254" width="14.7109375" style="6" customWidth="1"/>
    <col min="1255" max="1255" width="14.28515625" style="6" customWidth="1"/>
    <col min="1256" max="1497" width="8.85546875" style="6"/>
    <col min="1498" max="1498" width="5" style="6" customWidth="1"/>
    <col min="1499" max="1499" width="23.28515625" style="6" customWidth="1"/>
    <col min="1500" max="1500" width="11.5703125" style="6" customWidth="1"/>
    <col min="1501" max="1501" width="11.42578125" style="6" customWidth="1"/>
    <col min="1502" max="1503" width="16.42578125" style="6" customWidth="1"/>
    <col min="1504" max="1504" width="12.28515625" style="6" customWidth="1"/>
    <col min="1505" max="1506" width="8.85546875" style="6"/>
    <col min="1507" max="1507" width="21.7109375" style="6" customWidth="1"/>
    <col min="1508" max="1509" width="8.85546875" style="6"/>
    <col min="1510" max="1510" width="14.7109375" style="6" customWidth="1"/>
    <col min="1511" max="1511" width="14.28515625" style="6" customWidth="1"/>
    <col min="1512" max="1753" width="8.85546875" style="6"/>
    <col min="1754" max="1754" width="5" style="6" customWidth="1"/>
    <col min="1755" max="1755" width="23.28515625" style="6" customWidth="1"/>
    <col min="1756" max="1756" width="11.5703125" style="6" customWidth="1"/>
    <col min="1757" max="1757" width="11.42578125" style="6" customWidth="1"/>
    <col min="1758" max="1759" width="16.42578125" style="6" customWidth="1"/>
    <col min="1760" max="1760" width="12.28515625" style="6" customWidth="1"/>
    <col min="1761" max="1762" width="8.85546875" style="6"/>
    <col min="1763" max="1763" width="21.7109375" style="6" customWidth="1"/>
    <col min="1764" max="1765" width="8.85546875" style="6"/>
    <col min="1766" max="1766" width="14.7109375" style="6" customWidth="1"/>
    <col min="1767" max="1767" width="14.28515625" style="6" customWidth="1"/>
    <col min="1768" max="2009" width="8.85546875" style="6"/>
    <col min="2010" max="2010" width="5" style="6" customWidth="1"/>
    <col min="2011" max="2011" width="23.28515625" style="6" customWidth="1"/>
    <col min="2012" max="2012" width="11.5703125" style="6" customWidth="1"/>
    <col min="2013" max="2013" width="11.42578125" style="6" customWidth="1"/>
    <col min="2014" max="2015" width="16.42578125" style="6" customWidth="1"/>
    <col min="2016" max="2016" width="12.28515625" style="6" customWidth="1"/>
    <col min="2017" max="2018" width="8.85546875" style="6"/>
    <col min="2019" max="2019" width="21.7109375" style="6" customWidth="1"/>
    <col min="2020" max="2021" width="8.85546875" style="6"/>
    <col min="2022" max="2022" width="14.7109375" style="6" customWidth="1"/>
    <col min="2023" max="2023" width="14.28515625" style="6" customWidth="1"/>
    <col min="2024" max="2265" width="8.85546875" style="6"/>
    <col min="2266" max="2266" width="5" style="6" customWidth="1"/>
    <col min="2267" max="2267" width="23.28515625" style="6" customWidth="1"/>
    <col min="2268" max="2268" width="11.5703125" style="6" customWidth="1"/>
    <col min="2269" max="2269" width="11.42578125" style="6" customWidth="1"/>
    <col min="2270" max="2271" width="16.42578125" style="6" customWidth="1"/>
    <col min="2272" max="2272" width="12.28515625" style="6" customWidth="1"/>
    <col min="2273" max="2274" width="8.85546875" style="6"/>
    <col min="2275" max="2275" width="21.7109375" style="6" customWidth="1"/>
    <col min="2276" max="2277" width="8.85546875" style="6"/>
    <col min="2278" max="2278" width="14.7109375" style="6" customWidth="1"/>
    <col min="2279" max="2279" width="14.28515625" style="6" customWidth="1"/>
    <col min="2280" max="2521" width="8.85546875" style="6"/>
    <col min="2522" max="2522" width="5" style="6" customWidth="1"/>
    <col min="2523" max="2523" width="23.28515625" style="6" customWidth="1"/>
    <col min="2524" max="2524" width="11.5703125" style="6" customWidth="1"/>
    <col min="2525" max="2525" width="11.42578125" style="6" customWidth="1"/>
    <col min="2526" max="2527" width="16.42578125" style="6" customWidth="1"/>
    <col min="2528" max="2528" width="12.28515625" style="6" customWidth="1"/>
    <col min="2529" max="2530" width="8.85546875" style="6"/>
    <col min="2531" max="2531" width="21.7109375" style="6" customWidth="1"/>
    <col min="2532" max="2533" width="8.85546875" style="6"/>
    <col min="2534" max="2534" width="14.7109375" style="6" customWidth="1"/>
    <col min="2535" max="2535" width="14.28515625" style="6" customWidth="1"/>
    <col min="2536" max="2777" width="8.85546875" style="6"/>
    <col min="2778" max="2778" width="5" style="6" customWidth="1"/>
    <col min="2779" max="2779" width="23.28515625" style="6" customWidth="1"/>
    <col min="2780" max="2780" width="11.5703125" style="6" customWidth="1"/>
    <col min="2781" max="2781" width="11.42578125" style="6" customWidth="1"/>
    <col min="2782" max="2783" width="16.42578125" style="6" customWidth="1"/>
    <col min="2784" max="2784" width="12.28515625" style="6" customWidth="1"/>
    <col min="2785" max="2786" width="8.85546875" style="6"/>
    <col min="2787" max="2787" width="21.7109375" style="6" customWidth="1"/>
    <col min="2788" max="2789" width="8.85546875" style="6"/>
    <col min="2790" max="2790" width="14.7109375" style="6" customWidth="1"/>
    <col min="2791" max="2791" width="14.28515625" style="6" customWidth="1"/>
    <col min="2792" max="3033" width="8.85546875" style="6"/>
    <col min="3034" max="3034" width="5" style="6" customWidth="1"/>
    <col min="3035" max="3035" width="23.28515625" style="6" customWidth="1"/>
    <col min="3036" max="3036" width="11.5703125" style="6" customWidth="1"/>
    <col min="3037" max="3037" width="11.42578125" style="6" customWidth="1"/>
    <col min="3038" max="3039" width="16.42578125" style="6" customWidth="1"/>
    <col min="3040" max="3040" width="12.28515625" style="6" customWidth="1"/>
    <col min="3041" max="3042" width="8.85546875" style="6"/>
    <col min="3043" max="3043" width="21.7109375" style="6" customWidth="1"/>
    <col min="3044" max="3045" width="8.85546875" style="6"/>
    <col min="3046" max="3046" width="14.7109375" style="6" customWidth="1"/>
    <col min="3047" max="3047" width="14.28515625" style="6" customWidth="1"/>
    <col min="3048" max="3289" width="8.85546875" style="6"/>
    <col min="3290" max="3290" width="5" style="6" customWidth="1"/>
    <col min="3291" max="3291" width="23.28515625" style="6" customWidth="1"/>
    <col min="3292" max="3292" width="11.5703125" style="6" customWidth="1"/>
    <col min="3293" max="3293" width="11.42578125" style="6" customWidth="1"/>
    <col min="3294" max="3295" width="16.42578125" style="6" customWidth="1"/>
    <col min="3296" max="3296" width="12.28515625" style="6" customWidth="1"/>
    <col min="3297" max="3298" width="8.85546875" style="6"/>
    <col min="3299" max="3299" width="21.7109375" style="6" customWidth="1"/>
    <col min="3300" max="3301" width="8.85546875" style="6"/>
    <col min="3302" max="3302" width="14.7109375" style="6" customWidth="1"/>
    <col min="3303" max="3303" width="14.28515625" style="6" customWidth="1"/>
    <col min="3304" max="3545" width="8.85546875" style="6"/>
    <col min="3546" max="3546" width="5" style="6" customWidth="1"/>
    <col min="3547" max="3547" width="23.28515625" style="6" customWidth="1"/>
    <col min="3548" max="3548" width="11.5703125" style="6" customWidth="1"/>
    <col min="3549" max="3549" width="11.42578125" style="6" customWidth="1"/>
    <col min="3550" max="3551" width="16.42578125" style="6" customWidth="1"/>
    <col min="3552" max="3552" width="12.28515625" style="6" customWidth="1"/>
    <col min="3553" max="3554" width="8.85546875" style="6"/>
    <col min="3555" max="3555" width="21.7109375" style="6" customWidth="1"/>
    <col min="3556" max="3557" width="8.85546875" style="6"/>
    <col min="3558" max="3558" width="14.7109375" style="6" customWidth="1"/>
    <col min="3559" max="3559" width="14.28515625" style="6" customWidth="1"/>
    <col min="3560" max="3801" width="8.85546875" style="6"/>
    <col min="3802" max="3802" width="5" style="6" customWidth="1"/>
    <col min="3803" max="3803" width="23.28515625" style="6" customWidth="1"/>
    <col min="3804" max="3804" width="11.5703125" style="6" customWidth="1"/>
    <col min="3805" max="3805" width="11.42578125" style="6" customWidth="1"/>
    <col min="3806" max="3807" width="16.42578125" style="6" customWidth="1"/>
    <col min="3808" max="3808" width="12.28515625" style="6" customWidth="1"/>
    <col min="3809" max="3810" width="8.85546875" style="6"/>
    <col min="3811" max="3811" width="21.7109375" style="6" customWidth="1"/>
    <col min="3812" max="3813" width="8.85546875" style="6"/>
    <col min="3814" max="3814" width="14.7109375" style="6" customWidth="1"/>
    <col min="3815" max="3815" width="14.28515625" style="6" customWidth="1"/>
    <col min="3816" max="4057" width="8.85546875" style="6"/>
    <col min="4058" max="4058" width="5" style="6" customWidth="1"/>
    <col min="4059" max="4059" width="23.28515625" style="6" customWidth="1"/>
    <col min="4060" max="4060" width="11.5703125" style="6" customWidth="1"/>
    <col min="4061" max="4061" width="11.42578125" style="6" customWidth="1"/>
    <col min="4062" max="4063" width="16.42578125" style="6" customWidth="1"/>
    <col min="4064" max="4064" width="12.28515625" style="6" customWidth="1"/>
    <col min="4065" max="4066" width="8.85546875" style="6"/>
    <col min="4067" max="4067" width="21.7109375" style="6" customWidth="1"/>
    <col min="4068" max="4069" width="8.85546875" style="6"/>
    <col min="4070" max="4070" width="14.7109375" style="6" customWidth="1"/>
    <col min="4071" max="4071" width="14.28515625" style="6" customWidth="1"/>
    <col min="4072" max="4313" width="8.85546875" style="6"/>
    <col min="4314" max="4314" width="5" style="6" customWidth="1"/>
    <col min="4315" max="4315" width="23.28515625" style="6" customWidth="1"/>
    <col min="4316" max="4316" width="11.5703125" style="6" customWidth="1"/>
    <col min="4317" max="4317" width="11.42578125" style="6" customWidth="1"/>
    <col min="4318" max="4319" width="16.42578125" style="6" customWidth="1"/>
    <col min="4320" max="4320" width="12.28515625" style="6" customWidth="1"/>
    <col min="4321" max="4322" width="8.85546875" style="6"/>
    <col min="4323" max="4323" width="21.7109375" style="6" customWidth="1"/>
    <col min="4324" max="4325" width="8.85546875" style="6"/>
    <col min="4326" max="4326" width="14.7109375" style="6" customWidth="1"/>
    <col min="4327" max="4327" width="14.28515625" style="6" customWidth="1"/>
    <col min="4328" max="4569" width="8.85546875" style="6"/>
    <col min="4570" max="4570" width="5" style="6" customWidth="1"/>
    <col min="4571" max="4571" width="23.28515625" style="6" customWidth="1"/>
    <col min="4572" max="4572" width="11.5703125" style="6" customWidth="1"/>
    <col min="4573" max="4573" width="11.42578125" style="6" customWidth="1"/>
    <col min="4574" max="4575" width="16.42578125" style="6" customWidth="1"/>
    <col min="4576" max="4576" width="12.28515625" style="6" customWidth="1"/>
    <col min="4577" max="4578" width="8.85546875" style="6"/>
    <col min="4579" max="4579" width="21.7109375" style="6" customWidth="1"/>
    <col min="4580" max="4581" width="8.85546875" style="6"/>
    <col min="4582" max="4582" width="14.7109375" style="6" customWidth="1"/>
    <col min="4583" max="4583" width="14.28515625" style="6" customWidth="1"/>
    <col min="4584" max="4825" width="8.85546875" style="6"/>
    <col min="4826" max="4826" width="5" style="6" customWidth="1"/>
    <col min="4827" max="4827" width="23.28515625" style="6" customWidth="1"/>
    <col min="4828" max="4828" width="11.5703125" style="6" customWidth="1"/>
    <col min="4829" max="4829" width="11.42578125" style="6" customWidth="1"/>
    <col min="4830" max="4831" width="16.42578125" style="6" customWidth="1"/>
    <col min="4832" max="4832" width="12.28515625" style="6" customWidth="1"/>
    <col min="4833" max="4834" width="8.85546875" style="6"/>
    <col min="4835" max="4835" width="21.7109375" style="6" customWidth="1"/>
    <col min="4836" max="4837" width="8.85546875" style="6"/>
    <col min="4838" max="4838" width="14.7109375" style="6" customWidth="1"/>
    <col min="4839" max="4839" width="14.28515625" style="6" customWidth="1"/>
    <col min="4840" max="5081" width="8.85546875" style="6"/>
    <col min="5082" max="5082" width="5" style="6" customWidth="1"/>
    <col min="5083" max="5083" width="23.28515625" style="6" customWidth="1"/>
    <col min="5084" max="5084" width="11.5703125" style="6" customWidth="1"/>
    <col min="5085" max="5085" width="11.42578125" style="6" customWidth="1"/>
    <col min="5086" max="5087" width="16.42578125" style="6" customWidth="1"/>
    <col min="5088" max="5088" width="12.28515625" style="6" customWidth="1"/>
    <col min="5089" max="5090" width="8.85546875" style="6"/>
    <col min="5091" max="5091" width="21.7109375" style="6" customWidth="1"/>
    <col min="5092" max="5093" width="8.85546875" style="6"/>
    <col min="5094" max="5094" width="14.7109375" style="6" customWidth="1"/>
    <col min="5095" max="5095" width="14.28515625" style="6" customWidth="1"/>
    <col min="5096" max="5337" width="8.85546875" style="6"/>
    <col min="5338" max="5338" width="5" style="6" customWidth="1"/>
    <col min="5339" max="5339" width="23.28515625" style="6" customWidth="1"/>
    <col min="5340" max="5340" width="11.5703125" style="6" customWidth="1"/>
    <col min="5341" max="5341" width="11.42578125" style="6" customWidth="1"/>
    <col min="5342" max="5343" width="16.42578125" style="6" customWidth="1"/>
    <col min="5344" max="5344" width="12.28515625" style="6" customWidth="1"/>
    <col min="5345" max="5346" width="8.85546875" style="6"/>
    <col min="5347" max="5347" width="21.7109375" style="6" customWidth="1"/>
    <col min="5348" max="5349" width="8.85546875" style="6"/>
    <col min="5350" max="5350" width="14.7109375" style="6" customWidth="1"/>
    <col min="5351" max="5351" width="14.28515625" style="6" customWidth="1"/>
    <col min="5352" max="5593" width="8.85546875" style="6"/>
    <col min="5594" max="5594" width="5" style="6" customWidth="1"/>
    <col min="5595" max="5595" width="23.28515625" style="6" customWidth="1"/>
    <col min="5596" max="5596" width="11.5703125" style="6" customWidth="1"/>
    <col min="5597" max="5597" width="11.42578125" style="6" customWidth="1"/>
    <col min="5598" max="5599" width="16.42578125" style="6" customWidth="1"/>
    <col min="5600" max="5600" width="12.28515625" style="6" customWidth="1"/>
    <col min="5601" max="5602" width="8.85546875" style="6"/>
    <col min="5603" max="5603" width="21.7109375" style="6" customWidth="1"/>
    <col min="5604" max="5605" width="8.85546875" style="6"/>
    <col min="5606" max="5606" width="14.7109375" style="6" customWidth="1"/>
    <col min="5607" max="5607" width="14.28515625" style="6" customWidth="1"/>
    <col min="5608" max="5849" width="8.85546875" style="6"/>
    <col min="5850" max="5850" width="5" style="6" customWidth="1"/>
    <col min="5851" max="5851" width="23.28515625" style="6" customWidth="1"/>
    <col min="5852" max="5852" width="11.5703125" style="6" customWidth="1"/>
    <col min="5853" max="5853" width="11.42578125" style="6" customWidth="1"/>
    <col min="5854" max="5855" width="16.42578125" style="6" customWidth="1"/>
    <col min="5856" max="5856" width="12.28515625" style="6" customWidth="1"/>
    <col min="5857" max="5858" width="8.85546875" style="6"/>
    <col min="5859" max="5859" width="21.7109375" style="6" customWidth="1"/>
    <col min="5860" max="5861" width="8.85546875" style="6"/>
    <col min="5862" max="5862" width="14.7109375" style="6" customWidth="1"/>
    <col min="5863" max="5863" width="14.28515625" style="6" customWidth="1"/>
    <col min="5864" max="6105" width="8.85546875" style="6"/>
    <col min="6106" max="6106" width="5" style="6" customWidth="1"/>
    <col min="6107" max="6107" width="23.28515625" style="6" customWidth="1"/>
    <col min="6108" max="6108" width="11.5703125" style="6" customWidth="1"/>
    <col min="6109" max="6109" width="11.42578125" style="6" customWidth="1"/>
    <col min="6110" max="6111" width="16.42578125" style="6" customWidth="1"/>
    <col min="6112" max="6112" width="12.28515625" style="6" customWidth="1"/>
    <col min="6113" max="6114" width="8.85546875" style="6"/>
    <col min="6115" max="6115" width="21.7109375" style="6" customWidth="1"/>
    <col min="6116" max="6117" width="8.85546875" style="6"/>
    <col min="6118" max="6118" width="14.7109375" style="6" customWidth="1"/>
    <col min="6119" max="6119" width="14.28515625" style="6" customWidth="1"/>
    <col min="6120" max="6361" width="8.85546875" style="6"/>
    <col min="6362" max="6362" width="5" style="6" customWidth="1"/>
    <col min="6363" max="6363" width="23.28515625" style="6" customWidth="1"/>
    <col min="6364" max="6364" width="11.5703125" style="6" customWidth="1"/>
    <col min="6365" max="6365" width="11.42578125" style="6" customWidth="1"/>
    <col min="6366" max="6367" width="16.42578125" style="6" customWidth="1"/>
    <col min="6368" max="6368" width="12.28515625" style="6" customWidth="1"/>
    <col min="6369" max="6370" width="8.85546875" style="6"/>
    <col min="6371" max="6371" width="21.7109375" style="6" customWidth="1"/>
    <col min="6372" max="6373" width="8.85546875" style="6"/>
    <col min="6374" max="6374" width="14.7109375" style="6" customWidth="1"/>
    <col min="6375" max="6375" width="14.28515625" style="6" customWidth="1"/>
    <col min="6376" max="6617" width="8.85546875" style="6"/>
    <col min="6618" max="6618" width="5" style="6" customWidth="1"/>
    <col min="6619" max="6619" width="23.28515625" style="6" customWidth="1"/>
    <col min="6620" max="6620" width="11.5703125" style="6" customWidth="1"/>
    <col min="6621" max="6621" width="11.42578125" style="6" customWidth="1"/>
    <col min="6622" max="6623" width="16.42578125" style="6" customWidth="1"/>
    <col min="6624" max="6624" width="12.28515625" style="6" customWidth="1"/>
    <col min="6625" max="6626" width="8.85546875" style="6"/>
    <col min="6627" max="6627" width="21.7109375" style="6" customWidth="1"/>
    <col min="6628" max="6629" width="8.85546875" style="6"/>
    <col min="6630" max="6630" width="14.7109375" style="6" customWidth="1"/>
    <col min="6631" max="6631" width="14.28515625" style="6" customWidth="1"/>
    <col min="6632" max="6873" width="8.85546875" style="6"/>
    <col min="6874" max="6874" width="5" style="6" customWidth="1"/>
    <col min="6875" max="6875" width="23.28515625" style="6" customWidth="1"/>
    <col min="6876" max="6876" width="11.5703125" style="6" customWidth="1"/>
    <col min="6877" max="6877" width="11.42578125" style="6" customWidth="1"/>
    <col min="6878" max="6879" width="16.42578125" style="6" customWidth="1"/>
    <col min="6880" max="6880" width="12.28515625" style="6" customWidth="1"/>
    <col min="6881" max="6882" width="8.85546875" style="6"/>
    <col min="6883" max="6883" width="21.7109375" style="6" customWidth="1"/>
    <col min="6884" max="6885" width="8.85546875" style="6"/>
    <col min="6886" max="6886" width="14.7109375" style="6" customWidth="1"/>
    <col min="6887" max="6887" width="14.28515625" style="6" customWidth="1"/>
    <col min="6888" max="7129" width="8.85546875" style="6"/>
    <col min="7130" max="7130" width="5" style="6" customWidth="1"/>
    <col min="7131" max="7131" width="23.28515625" style="6" customWidth="1"/>
    <col min="7132" max="7132" width="11.5703125" style="6" customWidth="1"/>
    <col min="7133" max="7133" width="11.42578125" style="6" customWidth="1"/>
    <col min="7134" max="7135" width="16.42578125" style="6" customWidth="1"/>
    <col min="7136" max="7136" width="12.28515625" style="6" customWidth="1"/>
    <col min="7137" max="7138" width="8.85546875" style="6"/>
    <col min="7139" max="7139" width="21.7109375" style="6" customWidth="1"/>
    <col min="7140" max="7141" width="8.85546875" style="6"/>
    <col min="7142" max="7142" width="14.7109375" style="6" customWidth="1"/>
    <col min="7143" max="7143" width="14.28515625" style="6" customWidth="1"/>
    <col min="7144" max="7385" width="8.85546875" style="6"/>
    <col min="7386" max="7386" width="5" style="6" customWidth="1"/>
    <col min="7387" max="7387" width="23.28515625" style="6" customWidth="1"/>
    <col min="7388" max="7388" width="11.5703125" style="6" customWidth="1"/>
    <col min="7389" max="7389" width="11.42578125" style="6" customWidth="1"/>
    <col min="7390" max="7391" width="16.42578125" style="6" customWidth="1"/>
    <col min="7392" max="7392" width="12.28515625" style="6" customWidth="1"/>
    <col min="7393" max="7394" width="8.85546875" style="6"/>
    <col min="7395" max="7395" width="21.7109375" style="6" customWidth="1"/>
    <col min="7396" max="7397" width="8.85546875" style="6"/>
    <col min="7398" max="7398" width="14.7109375" style="6" customWidth="1"/>
    <col min="7399" max="7399" width="14.28515625" style="6" customWidth="1"/>
    <col min="7400" max="7641" width="8.85546875" style="6"/>
    <col min="7642" max="7642" width="5" style="6" customWidth="1"/>
    <col min="7643" max="7643" width="23.28515625" style="6" customWidth="1"/>
    <col min="7644" max="7644" width="11.5703125" style="6" customWidth="1"/>
    <col min="7645" max="7645" width="11.42578125" style="6" customWidth="1"/>
    <col min="7646" max="7647" width="16.42578125" style="6" customWidth="1"/>
    <col min="7648" max="7648" width="12.28515625" style="6" customWidth="1"/>
    <col min="7649" max="7650" width="8.85546875" style="6"/>
    <col min="7651" max="7651" width="21.7109375" style="6" customWidth="1"/>
    <col min="7652" max="7653" width="8.85546875" style="6"/>
    <col min="7654" max="7654" width="14.7109375" style="6" customWidth="1"/>
    <col min="7655" max="7655" width="14.28515625" style="6" customWidth="1"/>
    <col min="7656" max="7897" width="8.85546875" style="6"/>
    <col min="7898" max="7898" width="5" style="6" customWidth="1"/>
    <col min="7899" max="7899" width="23.28515625" style="6" customWidth="1"/>
    <col min="7900" max="7900" width="11.5703125" style="6" customWidth="1"/>
    <col min="7901" max="7901" width="11.42578125" style="6" customWidth="1"/>
    <col min="7902" max="7903" width="16.42578125" style="6" customWidth="1"/>
    <col min="7904" max="7904" width="12.28515625" style="6" customWidth="1"/>
    <col min="7905" max="7906" width="8.85546875" style="6"/>
    <col min="7907" max="7907" width="21.7109375" style="6" customWidth="1"/>
    <col min="7908" max="7909" width="8.85546875" style="6"/>
    <col min="7910" max="7910" width="14.7109375" style="6" customWidth="1"/>
    <col min="7911" max="7911" width="14.28515625" style="6" customWidth="1"/>
    <col min="7912" max="8153" width="8.85546875" style="6"/>
    <col min="8154" max="8154" width="5" style="6" customWidth="1"/>
    <col min="8155" max="8155" width="23.28515625" style="6" customWidth="1"/>
    <col min="8156" max="8156" width="11.5703125" style="6" customWidth="1"/>
    <col min="8157" max="8157" width="11.42578125" style="6" customWidth="1"/>
    <col min="8158" max="8159" width="16.42578125" style="6" customWidth="1"/>
    <col min="8160" max="8160" width="12.28515625" style="6" customWidth="1"/>
    <col min="8161" max="8162" width="8.85546875" style="6"/>
    <col min="8163" max="8163" width="21.7109375" style="6" customWidth="1"/>
    <col min="8164" max="8165" width="8.85546875" style="6"/>
    <col min="8166" max="8166" width="14.7109375" style="6" customWidth="1"/>
    <col min="8167" max="8167" width="14.28515625" style="6" customWidth="1"/>
    <col min="8168" max="8409" width="8.85546875" style="6"/>
    <col min="8410" max="8410" width="5" style="6" customWidth="1"/>
    <col min="8411" max="8411" width="23.28515625" style="6" customWidth="1"/>
    <col min="8412" max="8412" width="11.5703125" style="6" customWidth="1"/>
    <col min="8413" max="8413" width="11.42578125" style="6" customWidth="1"/>
    <col min="8414" max="8415" width="16.42578125" style="6" customWidth="1"/>
    <col min="8416" max="8416" width="12.28515625" style="6" customWidth="1"/>
    <col min="8417" max="8418" width="8.85546875" style="6"/>
    <col min="8419" max="8419" width="21.7109375" style="6" customWidth="1"/>
    <col min="8420" max="8421" width="8.85546875" style="6"/>
    <col min="8422" max="8422" width="14.7109375" style="6" customWidth="1"/>
    <col min="8423" max="8423" width="14.28515625" style="6" customWidth="1"/>
    <col min="8424" max="8665" width="8.85546875" style="6"/>
    <col min="8666" max="8666" width="5" style="6" customWidth="1"/>
    <col min="8667" max="8667" width="23.28515625" style="6" customWidth="1"/>
    <col min="8668" max="8668" width="11.5703125" style="6" customWidth="1"/>
    <col min="8669" max="8669" width="11.42578125" style="6" customWidth="1"/>
    <col min="8670" max="8671" width="16.42578125" style="6" customWidth="1"/>
    <col min="8672" max="8672" width="12.28515625" style="6" customWidth="1"/>
    <col min="8673" max="8674" width="8.85546875" style="6"/>
    <col min="8675" max="8675" width="21.7109375" style="6" customWidth="1"/>
    <col min="8676" max="8677" width="8.85546875" style="6"/>
    <col min="8678" max="8678" width="14.7109375" style="6" customWidth="1"/>
    <col min="8679" max="8679" width="14.28515625" style="6" customWidth="1"/>
    <col min="8680" max="8921" width="8.85546875" style="6"/>
    <col min="8922" max="8922" width="5" style="6" customWidth="1"/>
    <col min="8923" max="8923" width="23.28515625" style="6" customWidth="1"/>
    <col min="8924" max="8924" width="11.5703125" style="6" customWidth="1"/>
    <col min="8925" max="8925" width="11.42578125" style="6" customWidth="1"/>
    <col min="8926" max="8927" width="16.42578125" style="6" customWidth="1"/>
    <col min="8928" max="8928" width="12.28515625" style="6" customWidth="1"/>
    <col min="8929" max="8930" width="8.85546875" style="6"/>
    <col min="8931" max="8931" width="21.7109375" style="6" customWidth="1"/>
    <col min="8932" max="8933" width="8.85546875" style="6"/>
    <col min="8934" max="8934" width="14.7109375" style="6" customWidth="1"/>
    <col min="8935" max="8935" width="14.28515625" style="6" customWidth="1"/>
    <col min="8936" max="9177" width="8.85546875" style="6"/>
    <col min="9178" max="9178" width="5" style="6" customWidth="1"/>
    <col min="9179" max="9179" width="23.28515625" style="6" customWidth="1"/>
    <col min="9180" max="9180" width="11.5703125" style="6" customWidth="1"/>
    <col min="9181" max="9181" width="11.42578125" style="6" customWidth="1"/>
    <col min="9182" max="9183" width="16.42578125" style="6" customWidth="1"/>
    <col min="9184" max="9184" width="12.28515625" style="6" customWidth="1"/>
    <col min="9185" max="9186" width="8.85546875" style="6"/>
    <col min="9187" max="9187" width="21.7109375" style="6" customWidth="1"/>
    <col min="9188" max="9189" width="8.85546875" style="6"/>
    <col min="9190" max="9190" width="14.7109375" style="6" customWidth="1"/>
    <col min="9191" max="9191" width="14.28515625" style="6" customWidth="1"/>
    <col min="9192" max="9433" width="8.85546875" style="6"/>
    <col min="9434" max="9434" width="5" style="6" customWidth="1"/>
    <col min="9435" max="9435" width="23.28515625" style="6" customWidth="1"/>
    <col min="9436" max="9436" width="11.5703125" style="6" customWidth="1"/>
    <col min="9437" max="9437" width="11.42578125" style="6" customWidth="1"/>
    <col min="9438" max="9439" width="16.42578125" style="6" customWidth="1"/>
    <col min="9440" max="9440" width="12.28515625" style="6" customWidth="1"/>
    <col min="9441" max="9442" width="8.85546875" style="6"/>
    <col min="9443" max="9443" width="21.7109375" style="6" customWidth="1"/>
    <col min="9444" max="9445" width="8.85546875" style="6"/>
    <col min="9446" max="9446" width="14.7109375" style="6" customWidth="1"/>
    <col min="9447" max="9447" width="14.28515625" style="6" customWidth="1"/>
    <col min="9448" max="9689" width="8.85546875" style="6"/>
    <col min="9690" max="9690" width="5" style="6" customWidth="1"/>
    <col min="9691" max="9691" width="23.28515625" style="6" customWidth="1"/>
    <col min="9692" max="9692" width="11.5703125" style="6" customWidth="1"/>
    <col min="9693" max="9693" width="11.42578125" style="6" customWidth="1"/>
    <col min="9694" max="9695" width="16.42578125" style="6" customWidth="1"/>
    <col min="9696" max="9696" width="12.28515625" style="6" customWidth="1"/>
    <col min="9697" max="9698" width="8.85546875" style="6"/>
    <col min="9699" max="9699" width="21.7109375" style="6" customWidth="1"/>
    <col min="9700" max="9701" width="8.85546875" style="6"/>
    <col min="9702" max="9702" width="14.7109375" style="6" customWidth="1"/>
    <col min="9703" max="9703" width="14.28515625" style="6" customWidth="1"/>
    <col min="9704" max="9945" width="8.85546875" style="6"/>
    <col min="9946" max="9946" width="5" style="6" customWidth="1"/>
    <col min="9947" max="9947" width="23.28515625" style="6" customWidth="1"/>
    <col min="9948" max="9948" width="11.5703125" style="6" customWidth="1"/>
    <col min="9949" max="9949" width="11.42578125" style="6" customWidth="1"/>
    <col min="9950" max="9951" width="16.42578125" style="6" customWidth="1"/>
    <col min="9952" max="9952" width="12.28515625" style="6" customWidth="1"/>
    <col min="9953" max="9954" width="8.85546875" style="6"/>
    <col min="9955" max="9955" width="21.7109375" style="6" customWidth="1"/>
    <col min="9956" max="9957" width="8.85546875" style="6"/>
    <col min="9958" max="9958" width="14.7109375" style="6" customWidth="1"/>
    <col min="9959" max="9959" width="14.28515625" style="6" customWidth="1"/>
    <col min="9960" max="10201" width="8.85546875" style="6"/>
    <col min="10202" max="10202" width="5" style="6" customWidth="1"/>
    <col min="10203" max="10203" width="23.28515625" style="6" customWidth="1"/>
    <col min="10204" max="10204" width="11.5703125" style="6" customWidth="1"/>
    <col min="10205" max="10205" width="11.42578125" style="6" customWidth="1"/>
    <col min="10206" max="10207" width="16.42578125" style="6" customWidth="1"/>
    <col min="10208" max="10208" width="12.28515625" style="6" customWidth="1"/>
    <col min="10209" max="10210" width="8.85546875" style="6"/>
    <col min="10211" max="10211" width="21.7109375" style="6" customWidth="1"/>
    <col min="10212" max="10213" width="8.85546875" style="6"/>
    <col min="10214" max="10214" width="14.7109375" style="6" customWidth="1"/>
    <col min="10215" max="10215" width="14.28515625" style="6" customWidth="1"/>
    <col min="10216" max="10457" width="8.85546875" style="6"/>
    <col min="10458" max="10458" width="5" style="6" customWidth="1"/>
    <col min="10459" max="10459" width="23.28515625" style="6" customWidth="1"/>
    <col min="10460" max="10460" width="11.5703125" style="6" customWidth="1"/>
    <col min="10461" max="10461" width="11.42578125" style="6" customWidth="1"/>
    <col min="10462" max="10463" width="16.42578125" style="6" customWidth="1"/>
    <col min="10464" max="10464" width="12.28515625" style="6" customWidth="1"/>
    <col min="10465" max="10466" width="8.85546875" style="6"/>
    <col min="10467" max="10467" width="21.7109375" style="6" customWidth="1"/>
    <col min="10468" max="10469" width="8.85546875" style="6"/>
    <col min="10470" max="10470" width="14.7109375" style="6" customWidth="1"/>
    <col min="10471" max="10471" width="14.28515625" style="6" customWidth="1"/>
    <col min="10472" max="10713" width="8.85546875" style="6"/>
    <col min="10714" max="10714" width="5" style="6" customWidth="1"/>
    <col min="10715" max="10715" width="23.28515625" style="6" customWidth="1"/>
    <col min="10716" max="10716" width="11.5703125" style="6" customWidth="1"/>
    <col min="10717" max="10717" width="11.42578125" style="6" customWidth="1"/>
    <col min="10718" max="10719" width="16.42578125" style="6" customWidth="1"/>
    <col min="10720" max="10720" width="12.28515625" style="6" customWidth="1"/>
    <col min="10721" max="10722" width="8.85546875" style="6"/>
    <col min="10723" max="10723" width="21.7109375" style="6" customWidth="1"/>
    <col min="10724" max="10725" width="8.85546875" style="6"/>
    <col min="10726" max="10726" width="14.7109375" style="6" customWidth="1"/>
    <col min="10727" max="10727" width="14.28515625" style="6" customWidth="1"/>
    <col min="10728" max="10969" width="8.85546875" style="6"/>
    <col min="10970" max="10970" width="5" style="6" customWidth="1"/>
    <col min="10971" max="10971" width="23.28515625" style="6" customWidth="1"/>
    <col min="10972" max="10972" width="11.5703125" style="6" customWidth="1"/>
    <col min="10973" max="10973" width="11.42578125" style="6" customWidth="1"/>
    <col min="10974" max="10975" width="16.42578125" style="6" customWidth="1"/>
    <col min="10976" max="10976" width="12.28515625" style="6" customWidth="1"/>
    <col min="10977" max="10978" width="8.85546875" style="6"/>
    <col min="10979" max="10979" width="21.7109375" style="6" customWidth="1"/>
    <col min="10980" max="10981" width="8.85546875" style="6"/>
    <col min="10982" max="10982" width="14.7109375" style="6" customWidth="1"/>
    <col min="10983" max="10983" width="14.28515625" style="6" customWidth="1"/>
    <col min="10984" max="11225" width="8.85546875" style="6"/>
    <col min="11226" max="11226" width="5" style="6" customWidth="1"/>
    <col min="11227" max="11227" width="23.28515625" style="6" customWidth="1"/>
    <col min="11228" max="11228" width="11.5703125" style="6" customWidth="1"/>
    <col min="11229" max="11229" width="11.42578125" style="6" customWidth="1"/>
    <col min="11230" max="11231" width="16.42578125" style="6" customWidth="1"/>
    <col min="11232" max="11232" width="12.28515625" style="6" customWidth="1"/>
    <col min="11233" max="11234" width="8.85546875" style="6"/>
    <col min="11235" max="11235" width="21.7109375" style="6" customWidth="1"/>
    <col min="11236" max="11237" width="8.85546875" style="6"/>
    <col min="11238" max="11238" width="14.7109375" style="6" customWidth="1"/>
    <col min="11239" max="11239" width="14.28515625" style="6" customWidth="1"/>
    <col min="11240" max="11481" width="8.85546875" style="6"/>
    <col min="11482" max="11482" width="5" style="6" customWidth="1"/>
    <col min="11483" max="11483" width="23.28515625" style="6" customWidth="1"/>
    <col min="11484" max="11484" width="11.5703125" style="6" customWidth="1"/>
    <col min="11485" max="11485" width="11.42578125" style="6" customWidth="1"/>
    <col min="11486" max="11487" width="16.42578125" style="6" customWidth="1"/>
    <col min="11488" max="11488" width="12.28515625" style="6" customWidth="1"/>
    <col min="11489" max="11490" width="8.85546875" style="6"/>
    <col min="11491" max="11491" width="21.7109375" style="6" customWidth="1"/>
    <col min="11492" max="11493" width="8.85546875" style="6"/>
    <col min="11494" max="11494" width="14.7109375" style="6" customWidth="1"/>
    <col min="11495" max="11495" width="14.28515625" style="6" customWidth="1"/>
    <col min="11496" max="11737" width="8.85546875" style="6"/>
    <col min="11738" max="11738" width="5" style="6" customWidth="1"/>
    <col min="11739" max="11739" width="23.28515625" style="6" customWidth="1"/>
    <col min="11740" max="11740" width="11.5703125" style="6" customWidth="1"/>
    <col min="11741" max="11741" width="11.42578125" style="6" customWidth="1"/>
    <col min="11742" max="11743" width="16.42578125" style="6" customWidth="1"/>
    <col min="11744" max="11744" width="12.28515625" style="6" customWidth="1"/>
    <col min="11745" max="11746" width="8.85546875" style="6"/>
    <col min="11747" max="11747" width="21.7109375" style="6" customWidth="1"/>
    <col min="11748" max="11749" width="8.85546875" style="6"/>
    <col min="11750" max="11750" width="14.7109375" style="6" customWidth="1"/>
    <col min="11751" max="11751" width="14.28515625" style="6" customWidth="1"/>
    <col min="11752" max="11993" width="8.85546875" style="6"/>
    <col min="11994" max="11994" width="5" style="6" customWidth="1"/>
    <col min="11995" max="11995" width="23.28515625" style="6" customWidth="1"/>
    <col min="11996" max="11996" width="11.5703125" style="6" customWidth="1"/>
    <col min="11997" max="11997" width="11.42578125" style="6" customWidth="1"/>
    <col min="11998" max="11999" width="16.42578125" style="6" customWidth="1"/>
    <col min="12000" max="12000" width="12.28515625" style="6" customWidth="1"/>
    <col min="12001" max="12002" width="8.85546875" style="6"/>
    <col min="12003" max="12003" width="21.7109375" style="6" customWidth="1"/>
    <col min="12004" max="12005" width="8.85546875" style="6"/>
    <col min="12006" max="12006" width="14.7109375" style="6" customWidth="1"/>
    <col min="12007" max="12007" width="14.28515625" style="6" customWidth="1"/>
    <col min="12008" max="12249" width="8.85546875" style="6"/>
    <col min="12250" max="12250" width="5" style="6" customWidth="1"/>
    <col min="12251" max="12251" width="23.28515625" style="6" customWidth="1"/>
    <col min="12252" max="12252" width="11.5703125" style="6" customWidth="1"/>
    <col min="12253" max="12253" width="11.42578125" style="6" customWidth="1"/>
    <col min="12254" max="12255" width="16.42578125" style="6" customWidth="1"/>
    <col min="12256" max="12256" width="12.28515625" style="6" customWidth="1"/>
    <col min="12257" max="12258" width="8.85546875" style="6"/>
    <col min="12259" max="12259" width="21.7109375" style="6" customWidth="1"/>
    <col min="12260" max="12261" width="8.85546875" style="6"/>
    <col min="12262" max="12262" width="14.7109375" style="6" customWidth="1"/>
    <col min="12263" max="12263" width="14.28515625" style="6" customWidth="1"/>
    <col min="12264" max="12505" width="8.85546875" style="6"/>
    <col min="12506" max="12506" width="5" style="6" customWidth="1"/>
    <col min="12507" max="12507" width="23.28515625" style="6" customWidth="1"/>
    <col min="12508" max="12508" width="11.5703125" style="6" customWidth="1"/>
    <col min="12509" max="12509" width="11.42578125" style="6" customWidth="1"/>
    <col min="12510" max="12511" width="16.42578125" style="6" customWidth="1"/>
    <col min="12512" max="12512" width="12.28515625" style="6" customWidth="1"/>
    <col min="12513" max="12514" width="8.85546875" style="6"/>
    <col min="12515" max="12515" width="21.7109375" style="6" customWidth="1"/>
    <col min="12516" max="12517" width="8.85546875" style="6"/>
    <col min="12518" max="12518" width="14.7109375" style="6" customWidth="1"/>
    <col min="12519" max="12519" width="14.28515625" style="6" customWidth="1"/>
    <col min="12520" max="12761" width="8.85546875" style="6"/>
    <col min="12762" max="12762" width="5" style="6" customWidth="1"/>
    <col min="12763" max="12763" width="23.28515625" style="6" customWidth="1"/>
    <col min="12764" max="12764" width="11.5703125" style="6" customWidth="1"/>
    <col min="12765" max="12765" width="11.42578125" style="6" customWidth="1"/>
    <col min="12766" max="12767" width="16.42578125" style="6" customWidth="1"/>
    <col min="12768" max="12768" width="12.28515625" style="6" customWidth="1"/>
    <col min="12769" max="12770" width="8.85546875" style="6"/>
    <col min="12771" max="12771" width="21.7109375" style="6" customWidth="1"/>
    <col min="12772" max="12773" width="8.85546875" style="6"/>
    <col min="12774" max="12774" width="14.7109375" style="6" customWidth="1"/>
    <col min="12775" max="12775" width="14.28515625" style="6" customWidth="1"/>
    <col min="12776" max="13017" width="8.85546875" style="6"/>
    <col min="13018" max="13018" width="5" style="6" customWidth="1"/>
    <col min="13019" max="13019" width="23.28515625" style="6" customWidth="1"/>
    <col min="13020" max="13020" width="11.5703125" style="6" customWidth="1"/>
    <col min="13021" max="13021" width="11.42578125" style="6" customWidth="1"/>
    <col min="13022" max="13023" width="16.42578125" style="6" customWidth="1"/>
    <col min="13024" max="13024" width="12.28515625" style="6" customWidth="1"/>
    <col min="13025" max="13026" width="8.85546875" style="6"/>
    <col min="13027" max="13027" width="21.7109375" style="6" customWidth="1"/>
    <col min="13028" max="13029" width="8.85546875" style="6"/>
    <col min="13030" max="13030" width="14.7109375" style="6" customWidth="1"/>
    <col min="13031" max="13031" width="14.28515625" style="6" customWidth="1"/>
    <col min="13032" max="13273" width="8.85546875" style="6"/>
    <col min="13274" max="13274" width="5" style="6" customWidth="1"/>
    <col min="13275" max="13275" width="23.28515625" style="6" customWidth="1"/>
    <col min="13276" max="13276" width="11.5703125" style="6" customWidth="1"/>
    <col min="13277" max="13277" width="11.42578125" style="6" customWidth="1"/>
    <col min="13278" max="13279" width="16.42578125" style="6" customWidth="1"/>
    <col min="13280" max="13280" width="12.28515625" style="6" customWidth="1"/>
    <col min="13281" max="13282" width="8.85546875" style="6"/>
    <col min="13283" max="13283" width="21.7109375" style="6" customWidth="1"/>
    <col min="13284" max="13285" width="8.85546875" style="6"/>
    <col min="13286" max="13286" width="14.7109375" style="6" customWidth="1"/>
    <col min="13287" max="13287" width="14.28515625" style="6" customWidth="1"/>
    <col min="13288" max="13529" width="8.85546875" style="6"/>
    <col min="13530" max="13530" width="5" style="6" customWidth="1"/>
    <col min="13531" max="13531" width="23.28515625" style="6" customWidth="1"/>
    <col min="13532" max="13532" width="11.5703125" style="6" customWidth="1"/>
    <col min="13533" max="13533" width="11.42578125" style="6" customWidth="1"/>
    <col min="13534" max="13535" width="16.42578125" style="6" customWidth="1"/>
    <col min="13536" max="13536" width="12.28515625" style="6" customWidth="1"/>
    <col min="13537" max="13538" width="8.85546875" style="6"/>
    <col min="13539" max="13539" width="21.7109375" style="6" customWidth="1"/>
    <col min="13540" max="13541" width="8.85546875" style="6"/>
    <col min="13542" max="13542" width="14.7109375" style="6" customWidth="1"/>
    <col min="13543" max="13543" width="14.28515625" style="6" customWidth="1"/>
    <col min="13544" max="13785" width="8.85546875" style="6"/>
    <col min="13786" max="13786" width="5" style="6" customWidth="1"/>
    <col min="13787" max="13787" width="23.28515625" style="6" customWidth="1"/>
    <col min="13788" max="13788" width="11.5703125" style="6" customWidth="1"/>
    <col min="13789" max="13789" width="11.42578125" style="6" customWidth="1"/>
    <col min="13790" max="13791" width="16.42578125" style="6" customWidth="1"/>
    <col min="13792" max="13792" width="12.28515625" style="6" customWidth="1"/>
    <col min="13793" max="13794" width="8.85546875" style="6"/>
    <col min="13795" max="13795" width="21.7109375" style="6" customWidth="1"/>
    <col min="13796" max="13797" width="8.85546875" style="6"/>
    <col min="13798" max="13798" width="14.7109375" style="6" customWidth="1"/>
    <col min="13799" max="13799" width="14.28515625" style="6" customWidth="1"/>
    <col min="13800" max="14041" width="8.85546875" style="6"/>
    <col min="14042" max="14042" width="5" style="6" customWidth="1"/>
    <col min="14043" max="14043" width="23.28515625" style="6" customWidth="1"/>
    <col min="14044" max="14044" width="11.5703125" style="6" customWidth="1"/>
    <col min="14045" max="14045" width="11.42578125" style="6" customWidth="1"/>
    <col min="14046" max="14047" width="16.42578125" style="6" customWidth="1"/>
    <col min="14048" max="14048" width="12.28515625" style="6" customWidth="1"/>
    <col min="14049" max="14050" width="8.85546875" style="6"/>
    <col min="14051" max="14051" width="21.7109375" style="6" customWidth="1"/>
    <col min="14052" max="14053" width="8.85546875" style="6"/>
    <col min="14054" max="14054" width="14.7109375" style="6" customWidth="1"/>
    <col min="14055" max="14055" width="14.28515625" style="6" customWidth="1"/>
    <col min="14056" max="14297" width="8.85546875" style="6"/>
    <col min="14298" max="14298" width="5" style="6" customWidth="1"/>
    <col min="14299" max="14299" width="23.28515625" style="6" customWidth="1"/>
    <col min="14300" max="14300" width="11.5703125" style="6" customWidth="1"/>
    <col min="14301" max="14301" width="11.42578125" style="6" customWidth="1"/>
    <col min="14302" max="14303" width="16.42578125" style="6" customWidth="1"/>
    <col min="14304" max="14304" width="12.28515625" style="6" customWidth="1"/>
    <col min="14305" max="14306" width="8.85546875" style="6"/>
    <col min="14307" max="14307" width="21.7109375" style="6" customWidth="1"/>
    <col min="14308" max="14309" width="8.85546875" style="6"/>
    <col min="14310" max="14310" width="14.7109375" style="6" customWidth="1"/>
    <col min="14311" max="14311" width="14.28515625" style="6" customWidth="1"/>
    <col min="14312" max="14553" width="8.85546875" style="6"/>
    <col min="14554" max="14554" width="5" style="6" customWidth="1"/>
    <col min="14555" max="14555" width="23.28515625" style="6" customWidth="1"/>
    <col min="14556" max="14556" width="11.5703125" style="6" customWidth="1"/>
    <col min="14557" max="14557" width="11.42578125" style="6" customWidth="1"/>
    <col min="14558" max="14559" width="16.42578125" style="6" customWidth="1"/>
    <col min="14560" max="14560" width="12.28515625" style="6" customWidth="1"/>
    <col min="14561" max="14562" width="8.85546875" style="6"/>
    <col min="14563" max="14563" width="21.7109375" style="6" customWidth="1"/>
    <col min="14564" max="14565" width="8.85546875" style="6"/>
    <col min="14566" max="14566" width="14.7109375" style="6" customWidth="1"/>
    <col min="14567" max="14567" width="14.28515625" style="6" customWidth="1"/>
    <col min="14568" max="14809" width="8.85546875" style="6"/>
    <col min="14810" max="14810" width="5" style="6" customWidth="1"/>
    <col min="14811" max="14811" width="23.28515625" style="6" customWidth="1"/>
    <col min="14812" max="14812" width="11.5703125" style="6" customWidth="1"/>
    <col min="14813" max="14813" width="11.42578125" style="6" customWidth="1"/>
    <col min="14814" max="14815" width="16.42578125" style="6" customWidth="1"/>
    <col min="14816" max="14816" width="12.28515625" style="6" customWidth="1"/>
    <col min="14817" max="14818" width="8.85546875" style="6"/>
    <col min="14819" max="14819" width="21.7109375" style="6" customWidth="1"/>
    <col min="14820" max="14821" width="8.85546875" style="6"/>
    <col min="14822" max="14822" width="14.7109375" style="6" customWidth="1"/>
    <col min="14823" max="14823" width="14.28515625" style="6" customWidth="1"/>
    <col min="14824" max="15065" width="8.85546875" style="6"/>
    <col min="15066" max="15066" width="5" style="6" customWidth="1"/>
    <col min="15067" max="15067" width="23.28515625" style="6" customWidth="1"/>
    <col min="15068" max="15068" width="11.5703125" style="6" customWidth="1"/>
    <col min="15069" max="15069" width="11.42578125" style="6" customWidth="1"/>
    <col min="15070" max="15071" width="16.42578125" style="6" customWidth="1"/>
    <col min="15072" max="15072" width="12.28515625" style="6" customWidth="1"/>
    <col min="15073" max="15074" width="8.85546875" style="6"/>
    <col min="15075" max="15075" width="21.7109375" style="6" customWidth="1"/>
    <col min="15076" max="15077" width="8.85546875" style="6"/>
    <col min="15078" max="15078" width="14.7109375" style="6" customWidth="1"/>
    <col min="15079" max="15079" width="14.28515625" style="6" customWidth="1"/>
    <col min="15080" max="15321" width="8.85546875" style="6"/>
    <col min="15322" max="15322" width="5" style="6" customWidth="1"/>
    <col min="15323" max="15323" width="23.28515625" style="6" customWidth="1"/>
    <col min="15324" max="15324" width="11.5703125" style="6" customWidth="1"/>
    <col min="15325" max="15325" width="11.42578125" style="6" customWidth="1"/>
    <col min="15326" max="15327" width="16.42578125" style="6" customWidth="1"/>
    <col min="15328" max="15328" width="12.28515625" style="6" customWidth="1"/>
    <col min="15329" max="15330" width="8.85546875" style="6"/>
    <col min="15331" max="15331" width="21.7109375" style="6" customWidth="1"/>
    <col min="15332" max="15333" width="8.85546875" style="6"/>
    <col min="15334" max="15334" width="14.7109375" style="6" customWidth="1"/>
    <col min="15335" max="15335" width="14.28515625" style="6" customWidth="1"/>
    <col min="15336" max="15577" width="8.85546875" style="6"/>
    <col min="15578" max="15578" width="5" style="6" customWidth="1"/>
    <col min="15579" max="15579" width="23.28515625" style="6" customWidth="1"/>
    <col min="15580" max="15580" width="11.5703125" style="6" customWidth="1"/>
    <col min="15581" max="15581" width="11.42578125" style="6" customWidth="1"/>
    <col min="15582" max="15583" width="16.42578125" style="6" customWidth="1"/>
    <col min="15584" max="15584" width="12.28515625" style="6" customWidth="1"/>
    <col min="15585" max="15586" width="8.85546875" style="6"/>
    <col min="15587" max="15587" width="21.7109375" style="6" customWidth="1"/>
    <col min="15588" max="15589" width="8.85546875" style="6"/>
    <col min="15590" max="15590" width="14.7109375" style="6" customWidth="1"/>
    <col min="15591" max="15591" width="14.28515625" style="6" customWidth="1"/>
    <col min="15592" max="15833" width="8.85546875" style="6"/>
    <col min="15834" max="15834" width="5" style="6" customWidth="1"/>
    <col min="15835" max="15835" width="23.28515625" style="6" customWidth="1"/>
    <col min="15836" max="15836" width="11.5703125" style="6" customWidth="1"/>
    <col min="15837" max="15837" width="11.42578125" style="6" customWidth="1"/>
    <col min="15838" max="15839" width="16.42578125" style="6" customWidth="1"/>
    <col min="15840" max="15840" width="12.28515625" style="6" customWidth="1"/>
    <col min="15841" max="15842" width="8.85546875" style="6"/>
    <col min="15843" max="15843" width="21.7109375" style="6" customWidth="1"/>
    <col min="15844" max="15845" width="8.85546875" style="6"/>
    <col min="15846" max="15846" width="14.7109375" style="6" customWidth="1"/>
    <col min="15847" max="15847" width="14.28515625" style="6" customWidth="1"/>
    <col min="15848" max="16089" width="8.85546875" style="6"/>
    <col min="16090" max="16090" width="5" style="6" customWidth="1"/>
    <col min="16091" max="16091" width="23.28515625" style="6" customWidth="1"/>
    <col min="16092" max="16092" width="11.5703125" style="6" customWidth="1"/>
    <col min="16093" max="16093" width="11.42578125" style="6" customWidth="1"/>
    <col min="16094" max="16095" width="16.42578125" style="6" customWidth="1"/>
    <col min="16096" max="16096" width="12.28515625" style="6" customWidth="1"/>
    <col min="16097" max="16098" width="8.85546875" style="6"/>
    <col min="16099" max="16099" width="21.7109375" style="6" customWidth="1"/>
    <col min="16100" max="16101" width="8.85546875" style="6"/>
    <col min="16102" max="16102" width="14.7109375" style="6" customWidth="1"/>
    <col min="16103" max="16103" width="14.28515625" style="6" customWidth="1"/>
    <col min="16104" max="16384" width="8.85546875" style="6"/>
  </cols>
  <sheetData>
    <row r="1" spans="1:9" ht="30" customHeight="1" x14ac:dyDescent="0.25">
      <c r="A1" s="106" t="s">
        <v>0</v>
      </c>
      <c r="B1" s="106"/>
      <c r="C1" s="106"/>
      <c r="D1" s="106"/>
      <c r="E1" s="106"/>
      <c r="F1" s="106"/>
      <c r="G1" s="106"/>
      <c r="H1" s="106"/>
      <c r="I1" s="106"/>
    </row>
    <row r="2" spans="1:9" ht="30" customHeight="1" x14ac:dyDescent="0.25">
      <c r="A2" s="106" t="s">
        <v>375</v>
      </c>
      <c r="B2" s="106"/>
      <c r="C2" s="106"/>
      <c r="D2" s="106"/>
      <c r="E2" s="106"/>
      <c r="F2" s="106"/>
      <c r="G2" s="106"/>
      <c r="H2" s="106"/>
      <c r="I2" s="106"/>
    </row>
    <row r="4" spans="1:9" ht="19.899999999999999" customHeight="1" x14ac:dyDescent="0.25">
      <c r="A4" s="100" t="s">
        <v>1</v>
      </c>
      <c r="B4" s="100"/>
      <c r="C4" s="8" t="s">
        <v>2</v>
      </c>
      <c r="D4" s="9" t="s">
        <v>3</v>
      </c>
      <c r="E4" s="9"/>
      <c r="F4" s="9"/>
      <c r="G4" s="9"/>
      <c r="H4" s="9"/>
      <c r="I4" s="9"/>
    </row>
    <row r="5" spans="1:9" ht="19.899999999999999" customHeight="1" x14ac:dyDescent="0.25">
      <c r="A5" s="100" t="s">
        <v>15</v>
      </c>
      <c r="B5" s="100"/>
      <c r="C5" s="8" t="s">
        <v>2</v>
      </c>
      <c r="D5" s="104" t="s">
        <v>16</v>
      </c>
      <c r="E5" s="104"/>
      <c r="F5" s="104"/>
      <c r="G5" s="104"/>
      <c r="H5" s="104"/>
      <c r="I5" s="104"/>
    </row>
    <row r="6" spans="1:9" ht="19.899999999999999" customHeight="1" x14ac:dyDescent="0.25">
      <c r="A6" s="100" t="s">
        <v>17</v>
      </c>
      <c r="B6" s="100"/>
      <c r="C6" s="8" t="s">
        <v>2</v>
      </c>
      <c r="D6" s="9" t="s">
        <v>18</v>
      </c>
      <c r="E6" s="9"/>
      <c r="F6" s="9"/>
      <c r="G6" s="9"/>
      <c r="H6" s="9"/>
      <c r="I6" s="9"/>
    </row>
    <row r="7" spans="1:9" ht="19.899999999999999" customHeight="1" x14ac:dyDescent="0.25">
      <c r="A7" s="100" t="s">
        <v>4</v>
      </c>
      <c r="B7" s="100"/>
      <c r="C7" s="8" t="s">
        <v>2</v>
      </c>
      <c r="D7" s="9" t="s">
        <v>19</v>
      </c>
      <c r="E7" s="9"/>
      <c r="F7" s="9"/>
      <c r="G7" s="9"/>
      <c r="H7" s="9"/>
      <c r="I7" s="9"/>
    </row>
    <row r="8" spans="1:9" ht="19.899999999999999" customHeight="1" x14ac:dyDescent="0.25">
      <c r="A8" s="100" t="s">
        <v>20</v>
      </c>
      <c r="B8" s="100"/>
      <c r="C8" s="8" t="s">
        <v>2</v>
      </c>
      <c r="D8" s="9" t="s">
        <v>368</v>
      </c>
      <c r="E8" s="9"/>
      <c r="F8" s="9"/>
      <c r="G8" s="9"/>
      <c r="H8" s="9"/>
      <c r="I8" s="9"/>
    </row>
    <row r="9" spans="1:9" ht="19.899999999999999" customHeight="1" x14ac:dyDescent="0.25">
      <c r="A9" s="100" t="s">
        <v>21</v>
      </c>
      <c r="B9" s="100"/>
      <c r="C9" s="8" t="s">
        <v>2</v>
      </c>
      <c r="D9" s="9" t="s">
        <v>369</v>
      </c>
      <c r="E9" s="9"/>
      <c r="F9" s="9"/>
      <c r="G9" s="9"/>
      <c r="H9" s="9"/>
      <c r="I9" s="9"/>
    </row>
    <row r="10" spans="1:9" ht="19.899999999999999" customHeight="1" x14ac:dyDescent="0.25">
      <c r="A10" s="100" t="s">
        <v>22</v>
      </c>
      <c r="B10" s="100"/>
      <c r="C10" s="8" t="s">
        <v>2</v>
      </c>
      <c r="D10" s="9" t="s">
        <v>370</v>
      </c>
      <c r="E10" s="9"/>
      <c r="F10" s="9"/>
      <c r="G10" s="9"/>
      <c r="H10" s="9"/>
      <c r="I10" s="9"/>
    </row>
    <row r="11" spans="1:9" ht="19.899999999999999" customHeight="1" x14ac:dyDescent="0.25">
      <c r="A11" s="100" t="s">
        <v>23</v>
      </c>
      <c r="B11" s="100"/>
      <c r="C11" s="8" t="s">
        <v>2</v>
      </c>
      <c r="D11" s="9" t="s">
        <v>372</v>
      </c>
      <c r="E11" s="9"/>
      <c r="F11" s="9"/>
      <c r="G11" s="9"/>
      <c r="H11" s="9"/>
      <c r="I11" s="9"/>
    </row>
    <row r="12" spans="1:9" ht="26.25" customHeight="1" x14ac:dyDescent="0.25">
      <c r="A12" s="100" t="s">
        <v>25</v>
      </c>
      <c r="B12" s="100"/>
      <c r="C12" s="8" t="s">
        <v>2</v>
      </c>
      <c r="D12" s="104" t="s">
        <v>371</v>
      </c>
      <c r="E12" s="104"/>
      <c r="F12" s="104"/>
      <c r="G12" s="104"/>
      <c r="H12" s="104"/>
      <c r="I12" s="104"/>
    </row>
    <row r="13" spans="1:9" ht="30" customHeight="1" x14ac:dyDescent="0.25">
      <c r="A13" s="101" t="s">
        <v>24</v>
      </c>
      <c r="B13" s="101"/>
      <c r="C13" s="12" t="s">
        <v>2</v>
      </c>
      <c r="D13" s="6" t="s">
        <v>373</v>
      </c>
      <c r="E13" s="9"/>
      <c r="F13" s="9"/>
      <c r="G13" s="9"/>
      <c r="H13" s="9"/>
      <c r="I13" s="9"/>
    </row>
    <row r="14" spans="1:9" ht="30" customHeight="1" x14ac:dyDescent="0.25">
      <c r="A14" s="101" t="s">
        <v>26</v>
      </c>
      <c r="B14" s="101"/>
      <c r="C14" s="12" t="s">
        <v>2</v>
      </c>
      <c r="D14" s="105" t="s">
        <v>374</v>
      </c>
      <c r="E14" s="105"/>
      <c r="F14" s="105"/>
      <c r="G14" s="105"/>
      <c r="H14" s="105"/>
      <c r="I14" s="105"/>
    </row>
    <row r="15" spans="1:9" ht="30" customHeight="1" x14ac:dyDescent="0.25">
      <c r="A15" s="101" t="s">
        <v>27</v>
      </c>
      <c r="B15" s="101"/>
      <c r="C15" s="12" t="s">
        <v>2</v>
      </c>
      <c r="D15" s="6" t="s">
        <v>42</v>
      </c>
      <c r="E15" s="9"/>
      <c r="F15" s="9"/>
      <c r="G15" s="9"/>
      <c r="H15" s="9"/>
      <c r="I15" s="9"/>
    </row>
    <row r="16" spans="1:9" ht="30" customHeight="1" x14ac:dyDescent="0.25">
      <c r="A16" s="101" t="s">
        <v>28</v>
      </c>
      <c r="B16" s="101"/>
      <c r="C16" s="12" t="s">
        <v>2</v>
      </c>
      <c r="D16" s="6" t="s">
        <v>58</v>
      </c>
      <c r="E16" s="9"/>
      <c r="F16" s="9"/>
      <c r="G16" s="9"/>
      <c r="H16" s="9"/>
      <c r="I16" s="9"/>
    </row>
    <row r="17" spans="1:12" ht="30" customHeight="1" x14ac:dyDescent="0.25">
      <c r="A17" s="101" t="s">
        <v>6</v>
      </c>
      <c r="B17" s="101"/>
      <c r="C17" s="12" t="s">
        <v>2</v>
      </c>
      <c r="D17" s="13">
        <f>H24</f>
        <v>5215540000</v>
      </c>
      <c r="E17" s="14" t="s">
        <v>7</v>
      </c>
      <c r="F17" s="9"/>
      <c r="G17" s="9"/>
      <c r="H17" s="9"/>
      <c r="I17" s="9"/>
    </row>
    <row r="18" spans="1:12" ht="30" customHeight="1" x14ac:dyDescent="0.25">
      <c r="A18" s="52"/>
      <c r="B18" s="52"/>
      <c r="C18" s="8"/>
      <c r="D18" s="10" t="s">
        <v>367</v>
      </c>
      <c r="E18" s="11"/>
      <c r="F18" s="9"/>
      <c r="G18" s="9"/>
      <c r="H18" s="9"/>
      <c r="I18" s="9"/>
    </row>
    <row r="20" spans="1:12" ht="30" customHeight="1" x14ac:dyDescent="0.25">
      <c r="A20" s="95" t="s">
        <v>8</v>
      </c>
      <c r="B20" s="99" t="s">
        <v>9</v>
      </c>
      <c r="C20" s="93" t="s">
        <v>10</v>
      </c>
      <c r="D20" s="93" t="s">
        <v>11</v>
      </c>
      <c r="E20" s="95" t="s">
        <v>5</v>
      </c>
      <c r="F20" s="96"/>
      <c r="G20" s="99" t="s">
        <v>12</v>
      </c>
      <c r="H20" s="102" t="s">
        <v>13</v>
      </c>
      <c r="I20" s="93" t="s">
        <v>14</v>
      </c>
    </row>
    <row r="21" spans="1:12" ht="30" customHeight="1" x14ac:dyDescent="0.25">
      <c r="A21" s="97"/>
      <c r="B21" s="99"/>
      <c r="C21" s="94"/>
      <c r="D21" s="94"/>
      <c r="E21" s="97"/>
      <c r="F21" s="98"/>
      <c r="G21" s="99"/>
      <c r="H21" s="103"/>
      <c r="I21" s="94"/>
    </row>
    <row r="22" spans="1:12" s="18" customFormat="1" ht="28.9" customHeight="1" x14ac:dyDescent="0.25">
      <c r="A22" s="15">
        <v>1</v>
      </c>
      <c r="B22" s="16">
        <v>2</v>
      </c>
      <c r="C22" s="15">
        <v>3</v>
      </c>
      <c r="D22" s="15">
        <v>4</v>
      </c>
      <c r="E22" s="91">
        <v>5</v>
      </c>
      <c r="F22" s="92"/>
      <c r="G22" s="16">
        <v>6</v>
      </c>
      <c r="H22" s="17">
        <v>7</v>
      </c>
      <c r="I22" s="16">
        <v>8</v>
      </c>
      <c r="L22" s="19"/>
    </row>
    <row r="23" spans="1:12" ht="4.9000000000000004" customHeight="1" x14ac:dyDescent="0.25">
      <c r="A23" s="20"/>
      <c r="B23" s="21"/>
      <c r="C23" s="22"/>
      <c r="D23" s="22"/>
      <c r="E23" s="22"/>
      <c r="F23" s="23"/>
      <c r="G23" s="21"/>
      <c r="H23" s="21"/>
      <c r="I23" s="21"/>
    </row>
    <row r="24" spans="1:12" s="14" customFormat="1" ht="30" customHeight="1" x14ac:dyDescent="0.25">
      <c r="A24" s="42" t="s">
        <v>29</v>
      </c>
      <c r="B24" s="24" t="s">
        <v>30</v>
      </c>
      <c r="C24" s="25"/>
      <c r="D24" s="25"/>
      <c r="E24" s="26"/>
      <c r="F24" s="27"/>
      <c r="G24" s="28"/>
      <c r="H24" s="1">
        <f t="shared" ref="H24:H29" si="0">H25</f>
        <v>5215540000</v>
      </c>
      <c r="I24" s="2"/>
      <c r="L24" s="29"/>
    </row>
    <row r="25" spans="1:12" ht="30" customHeight="1" x14ac:dyDescent="0.25">
      <c r="A25" s="43" t="s">
        <v>31</v>
      </c>
      <c r="B25" s="30" t="s">
        <v>32</v>
      </c>
      <c r="C25" s="31"/>
      <c r="D25" s="31"/>
      <c r="E25" s="32"/>
      <c r="F25" s="33"/>
      <c r="G25" s="34"/>
      <c r="H25" s="3">
        <f t="shared" si="0"/>
        <v>5215540000</v>
      </c>
      <c r="I25" s="4" t="s">
        <v>268</v>
      </c>
    </row>
    <row r="26" spans="1:12" ht="30" customHeight="1" x14ac:dyDescent="0.25">
      <c r="A26" s="44" t="s">
        <v>44</v>
      </c>
      <c r="B26" s="30" t="s">
        <v>39</v>
      </c>
      <c r="C26" s="31"/>
      <c r="D26" s="31"/>
      <c r="E26" s="32"/>
      <c r="F26" s="33"/>
      <c r="G26" s="34"/>
      <c r="H26" s="3">
        <f t="shared" si="0"/>
        <v>5215540000</v>
      </c>
      <c r="I26" s="4"/>
    </row>
    <row r="27" spans="1:12" ht="30" customHeight="1" x14ac:dyDescent="0.25">
      <c r="A27" s="44" t="s">
        <v>52</v>
      </c>
      <c r="B27" s="30" t="s">
        <v>40</v>
      </c>
      <c r="C27" s="31"/>
      <c r="D27" s="31"/>
      <c r="E27" s="32"/>
      <c r="F27" s="33"/>
      <c r="G27" s="34"/>
      <c r="H27" s="3">
        <f t="shared" si="0"/>
        <v>5215540000</v>
      </c>
      <c r="I27" s="4"/>
    </row>
    <row r="28" spans="1:12" ht="30" customHeight="1" x14ac:dyDescent="0.25">
      <c r="A28" s="72" t="s">
        <v>291</v>
      </c>
      <c r="B28" s="73" t="s">
        <v>292</v>
      </c>
      <c r="C28" s="89"/>
      <c r="D28" s="30"/>
      <c r="E28" s="87"/>
      <c r="F28" s="33"/>
      <c r="G28" s="34"/>
      <c r="H28" s="3">
        <f t="shared" si="0"/>
        <v>5215540000</v>
      </c>
      <c r="I28" s="4"/>
    </row>
    <row r="29" spans="1:12" ht="30" customHeight="1" x14ac:dyDescent="0.25">
      <c r="A29" s="72" t="s">
        <v>293</v>
      </c>
      <c r="B29" s="73" t="s">
        <v>294</v>
      </c>
      <c r="C29" s="89"/>
      <c r="D29" s="30"/>
      <c r="E29" s="87"/>
      <c r="F29" s="33"/>
      <c r="G29" s="34"/>
      <c r="H29" s="3">
        <f t="shared" si="0"/>
        <v>5215540000</v>
      </c>
      <c r="I29" s="4"/>
    </row>
    <row r="30" spans="1:12" ht="30" customHeight="1" x14ac:dyDescent="0.25">
      <c r="A30" s="74" t="s">
        <v>295</v>
      </c>
      <c r="B30" s="75" t="s">
        <v>296</v>
      </c>
      <c r="C30" s="90"/>
      <c r="D30" s="47"/>
      <c r="E30" s="88"/>
      <c r="F30" s="50"/>
      <c r="G30" s="51"/>
      <c r="H30" s="5">
        <f>SUM(H31:H116)</f>
        <v>5215540000</v>
      </c>
      <c r="I30" s="4"/>
    </row>
    <row r="31" spans="1:12" ht="30" customHeight="1" x14ac:dyDescent="0.25">
      <c r="A31" s="44" t="s">
        <v>34</v>
      </c>
      <c r="B31" s="31" t="s">
        <v>297</v>
      </c>
      <c r="C31" s="30"/>
      <c r="D31" s="30"/>
      <c r="E31" s="87">
        <v>1</v>
      </c>
      <c r="F31" s="33" t="s">
        <v>298</v>
      </c>
      <c r="G31" s="34">
        <v>374140000</v>
      </c>
      <c r="H31" s="3">
        <f t="shared" ref="H31:H94" si="1">E31*G31</f>
        <v>374140000</v>
      </c>
      <c r="I31" s="4"/>
      <c r="K31" s="84"/>
    </row>
    <row r="32" spans="1:12" ht="30" customHeight="1" x14ac:dyDescent="0.25">
      <c r="A32" s="44" t="s">
        <v>34</v>
      </c>
      <c r="B32" s="85" t="s">
        <v>299</v>
      </c>
      <c r="C32" s="30"/>
      <c r="D32" s="30"/>
      <c r="E32" s="87"/>
      <c r="F32" s="33"/>
      <c r="G32" s="34"/>
      <c r="H32" s="3">
        <f t="shared" si="1"/>
        <v>0</v>
      </c>
      <c r="I32" s="4"/>
    </row>
    <row r="33" spans="1:9" ht="30" customHeight="1" x14ac:dyDescent="0.25">
      <c r="A33" s="76"/>
      <c r="B33" s="82" t="s">
        <v>300</v>
      </c>
      <c r="C33" s="30"/>
      <c r="D33" s="30"/>
      <c r="E33" s="78"/>
      <c r="F33" s="79"/>
      <c r="G33" s="80"/>
      <c r="H33" s="3">
        <f t="shared" si="1"/>
        <v>0</v>
      </c>
      <c r="I33" s="81"/>
    </row>
    <row r="34" spans="1:9" ht="30" customHeight="1" x14ac:dyDescent="0.25">
      <c r="A34" s="76"/>
      <c r="B34" s="82" t="s">
        <v>301</v>
      </c>
      <c r="C34" s="30"/>
      <c r="D34" s="30"/>
      <c r="E34" s="78"/>
      <c r="F34" s="79"/>
      <c r="G34" s="80"/>
      <c r="H34" s="3">
        <f t="shared" si="1"/>
        <v>0</v>
      </c>
      <c r="I34" s="81"/>
    </row>
    <row r="35" spans="1:9" ht="30" customHeight="1" x14ac:dyDescent="0.25">
      <c r="A35" s="76"/>
      <c r="B35" s="82" t="s">
        <v>302</v>
      </c>
      <c r="C35" s="30"/>
      <c r="D35" s="30"/>
      <c r="E35" s="78"/>
      <c r="F35" s="79"/>
      <c r="G35" s="80"/>
      <c r="H35" s="3">
        <f t="shared" si="1"/>
        <v>0</v>
      </c>
      <c r="I35" s="81"/>
    </row>
    <row r="36" spans="1:9" ht="30" customHeight="1" x14ac:dyDescent="0.25">
      <c r="A36" s="76"/>
      <c r="B36" s="82" t="s">
        <v>304</v>
      </c>
      <c r="C36" s="30"/>
      <c r="D36" s="30"/>
      <c r="E36" s="78"/>
      <c r="F36" s="79"/>
      <c r="G36" s="80"/>
      <c r="H36" s="3">
        <f t="shared" si="1"/>
        <v>0</v>
      </c>
      <c r="I36" s="81"/>
    </row>
    <row r="37" spans="1:9" ht="30" customHeight="1" x14ac:dyDescent="0.25">
      <c r="A37" s="76"/>
      <c r="B37" s="82" t="s">
        <v>303</v>
      </c>
      <c r="C37" s="30"/>
      <c r="D37" s="30"/>
      <c r="E37" s="78"/>
      <c r="F37" s="79"/>
      <c r="G37" s="80"/>
      <c r="H37" s="3">
        <f t="shared" si="1"/>
        <v>0</v>
      </c>
      <c r="I37" s="81"/>
    </row>
    <row r="38" spans="1:9" ht="30" customHeight="1" x14ac:dyDescent="0.25">
      <c r="A38" s="76"/>
      <c r="B38" s="82" t="s">
        <v>305</v>
      </c>
      <c r="C38" s="30"/>
      <c r="D38" s="30"/>
      <c r="E38" s="78"/>
      <c r="F38" s="79"/>
      <c r="G38" s="80"/>
      <c r="H38" s="3">
        <f t="shared" si="1"/>
        <v>0</v>
      </c>
      <c r="I38" s="81"/>
    </row>
    <row r="39" spans="1:9" ht="30" customHeight="1" x14ac:dyDescent="0.25">
      <c r="A39" s="76"/>
      <c r="B39" s="82" t="s">
        <v>306</v>
      </c>
      <c r="C39" s="30"/>
      <c r="D39" s="30"/>
      <c r="E39" s="78"/>
      <c r="F39" s="79"/>
      <c r="G39" s="80"/>
      <c r="H39" s="3">
        <f t="shared" si="1"/>
        <v>0</v>
      </c>
      <c r="I39" s="81"/>
    </row>
    <row r="40" spans="1:9" ht="30" customHeight="1" x14ac:dyDescent="0.25">
      <c r="A40" s="76"/>
      <c r="B40" s="77" t="s">
        <v>307</v>
      </c>
      <c r="C40" s="30"/>
      <c r="D40" s="30"/>
      <c r="E40" s="78"/>
      <c r="F40" s="79"/>
      <c r="G40" s="80"/>
      <c r="H40" s="3">
        <f t="shared" si="1"/>
        <v>0</v>
      </c>
      <c r="I40" s="81"/>
    </row>
    <row r="41" spans="1:9" ht="30" customHeight="1" x14ac:dyDescent="0.25">
      <c r="A41" s="76"/>
      <c r="B41" s="77" t="s">
        <v>308</v>
      </c>
      <c r="C41" s="30"/>
      <c r="D41" s="30"/>
      <c r="E41" s="78"/>
      <c r="F41" s="79"/>
      <c r="G41" s="80"/>
      <c r="H41" s="3">
        <f t="shared" si="1"/>
        <v>0</v>
      </c>
      <c r="I41" s="81"/>
    </row>
    <row r="42" spans="1:9" ht="30" customHeight="1" x14ac:dyDescent="0.25">
      <c r="A42" s="76"/>
      <c r="B42" s="77" t="s">
        <v>309</v>
      </c>
      <c r="C42" s="30"/>
      <c r="D42" s="30"/>
      <c r="E42" s="78"/>
      <c r="F42" s="79"/>
      <c r="G42" s="80"/>
      <c r="H42" s="3">
        <f t="shared" si="1"/>
        <v>0</v>
      </c>
      <c r="I42" s="81"/>
    </row>
    <row r="43" spans="1:9" ht="30" customHeight="1" x14ac:dyDescent="0.25">
      <c r="A43" s="76"/>
      <c r="B43" s="77" t="s">
        <v>310</v>
      </c>
      <c r="C43" s="30"/>
      <c r="D43" s="30"/>
      <c r="E43" s="78"/>
      <c r="F43" s="79"/>
      <c r="G43" s="80"/>
      <c r="H43" s="3">
        <f t="shared" si="1"/>
        <v>0</v>
      </c>
      <c r="I43" s="81"/>
    </row>
    <row r="44" spans="1:9" ht="30" customHeight="1" x14ac:dyDescent="0.25">
      <c r="A44" s="76"/>
      <c r="B44" s="77" t="s">
        <v>311</v>
      </c>
      <c r="C44" s="30"/>
      <c r="D44" s="30"/>
      <c r="E44" s="78"/>
      <c r="F44" s="79"/>
      <c r="G44" s="80"/>
      <c r="H44" s="3">
        <f t="shared" si="1"/>
        <v>0</v>
      </c>
      <c r="I44" s="81"/>
    </row>
    <row r="45" spans="1:9" ht="30" customHeight="1" x14ac:dyDescent="0.25">
      <c r="A45" s="76"/>
      <c r="B45" s="77" t="s">
        <v>312</v>
      </c>
      <c r="C45" s="30"/>
      <c r="D45" s="30"/>
      <c r="E45" s="78"/>
      <c r="F45" s="79"/>
      <c r="G45" s="80"/>
      <c r="H45" s="3">
        <f t="shared" si="1"/>
        <v>0</v>
      </c>
      <c r="I45" s="81"/>
    </row>
    <row r="46" spans="1:9" ht="30" customHeight="1" x14ac:dyDescent="0.25">
      <c r="A46" s="76"/>
      <c r="B46" s="77" t="s">
        <v>313</v>
      </c>
      <c r="C46" s="30"/>
      <c r="D46" s="30"/>
      <c r="E46" s="78"/>
      <c r="F46" s="79"/>
      <c r="G46" s="80"/>
      <c r="H46" s="3">
        <f t="shared" si="1"/>
        <v>0</v>
      </c>
      <c r="I46" s="81"/>
    </row>
    <row r="47" spans="1:9" ht="30" customHeight="1" x14ac:dyDescent="0.25">
      <c r="A47" s="76"/>
      <c r="B47" s="77" t="s">
        <v>314</v>
      </c>
      <c r="C47" s="30"/>
      <c r="D47" s="30"/>
      <c r="E47" s="78"/>
      <c r="F47" s="79"/>
      <c r="G47" s="80"/>
      <c r="H47" s="3">
        <f t="shared" si="1"/>
        <v>0</v>
      </c>
      <c r="I47" s="81"/>
    </row>
    <row r="48" spans="1:9" ht="30" customHeight="1" x14ac:dyDescent="0.25">
      <c r="A48" s="76"/>
      <c r="B48" s="77" t="s">
        <v>315</v>
      </c>
      <c r="C48" s="30"/>
      <c r="D48" s="30"/>
      <c r="E48" s="78"/>
      <c r="F48" s="79"/>
      <c r="G48" s="80"/>
      <c r="H48" s="3">
        <f t="shared" si="1"/>
        <v>0</v>
      </c>
      <c r="I48" s="81"/>
    </row>
    <row r="49" spans="1:9" ht="30" customHeight="1" x14ac:dyDescent="0.25">
      <c r="A49" s="76"/>
      <c r="B49" s="77" t="s">
        <v>316</v>
      </c>
      <c r="C49" s="30"/>
      <c r="D49" s="30"/>
      <c r="E49" s="78"/>
      <c r="F49" s="79"/>
      <c r="G49" s="80"/>
      <c r="H49" s="3">
        <f t="shared" si="1"/>
        <v>0</v>
      </c>
      <c r="I49" s="81"/>
    </row>
    <row r="50" spans="1:9" ht="30" customHeight="1" x14ac:dyDescent="0.25">
      <c r="A50" s="76"/>
      <c r="B50" s="77" t="s">
        <v>317</v>
      </c>
      <c r="C50" s="30"/>
      <c r="D50" s="30"/>
      <c r="E50" s="78"/>
      <c r="F50" s="79"/>
      <c r="G50" s="80"/>
      <c r="H50" s="3">
        <f t="shared" si="1"/>
        <v>0</v>
      </c>
      <c r="I50" s="81"/>
    </row>
    <row r="51" spans="1:9" ht="30" customHeight="1" x14ac:dyDescent="0.25">
      <c r="A51" s="76"/>
      <c r="B51" s="77" t="s">
        <v>318</v>
      </c>
      <c r="C51" s="30"/>
      <c r="D51" s="30"/>
      <c r="E51" s="78"/>
      <c r="F51" s="79"/>
      <c r="G51" s="80"/>
      <c r="H51" s="3">
        <f t="shared" si="1"/>
        <v>0</v>
      </c>
      <c r="I51" s="81"/>
    </row>
    <row r="52" spans="1:9" ht="30" customHeight="1" x14ac:dyDescent="0.25">
      <c r="A52" s="76"/>
      <c r="B52" s="77" t="s">
        <v>319</v>
      </c>
      <c r="C52" s="30"/>
      <c r="D52" s="30"/>
      <c r="E52" s="78"/>
      <c r="F52" s="79"/>
      <c r="G52" s="80"/>
      <c r="H52" s="3">
        <f t="shared" si="1"/>
        <v>0</v>
      </c>
      <c r="I52" s="81"/>
    </row>
    <row r="53" spans="1:9" ht="30" customHeight="1" x14ac:dyDescent="0.25">
      <c r="A53" s="76"/>
      <c r="B53" s="77" t="s">
        <v>320</v>
      </c>
      <c r="C53" s="30"/>
      <c r="D53" s="30"/>
      <c r="E53" s="78"/>
      <c r="F53" s="79"/>
      <c r="G53" s="80"/>
      <c r="H53" s="3">
        <f t="shared" si="1"/>
        <v>0</v>
      </c>
      <c r="I53" s="81"/>
    </row>
    <row r="54" spans="1:9" ht="30" customHeight="1" x14ac:dyDescent="0.25">
      <c r="A54" s="76"/>
      <c r="B54" s="83" t="s">
        <v>321</v>
      </c>
      <c r="C54" s="30"/>
      <c r="D54" s="30"/>
      <c r="E54" s="78">
        <v>15</v>
      </c>
      <c r="F54" s="79" t="s">
        <v>298</v>
      </c>
      <c r="G54" s="80">
        <v>269600000</v>
      </c>
      <c r="H54" s="3">
        <f t="shared" si="1"/>
        <v>4044000000</v>
      </c>
      <c r="I54" s="81"/>
    </row>
    <row r="55" spans="1:9" ht="30" customHeight="1" x14ac:dyDescent="0.25">
      <c r="A55" s="76"/>
      <c r="B55" s="77" t="s">
        <v>299</v>
      </c>
      <c r="C55" s="30"/>
      <c r="D55" s="30"/>
      <c r="E55" s="78"/>
      <c r="F55" s="79"/>
      <c r="G55" s="80"/>
      <c r="H55" s="3">
        <f t="shared" si="1"/>
        <v>0</v>
      </c>
      <c r="I55" s="81"/>
    </row>
    <row r="56" spans="1:9" ht="30" customHeight="1" x14ac:dyDescent="0.25">
      <c r="A56" s="76"/>
      <c r="B56" s="77" t="s">
        <v>307</v>
      </c>
      <c r="C56" s="30"/>
      <c r="D56" s="30"/>
      <c r="E56" s="78"/>
      <c r="F56" s="79"/>
      <c r="G56" s="80"/>
      <c r="H56" s="3">
        <f t="shared" si="1"/>
        <v>0</v>
      </c>
      <c r="I56" s="81"/>
    </row>
    <row r="57" spans="1:9" ht="30" customHeight="1" x14ac:dyDescent="0.25">
      <c r="A57" s="76"/>
      <c r="B57" s="77" t="s">
        <v>308</v>
      </c>
      <c r="C57" s="30"/>
      <c r="D57" s="30"/>
      <c r="E57" s="78"/>
      <c r="F57" s="79"/>
      <c r="G57" s="80"/>
      <c r="H57" s="3">
        <f t="shared" si="1"/>
        <v>0</v>
      </c>
      <c r="I57" s="81"/>
    </row>
    <row r="58" spans="1:9" ht="30" customHeight="1" x14ac:dyDescent="0.25">
      <c r="A58" s="76"/>
      <c r="B58" s="77" t="s">
        <v>309</v>
      </c>
      <c r="C58" s="30"/>
      <c r="D58" s="30"/>
      <c r="E58" s="78"/>
      <c r="F58" s="79"/>
      <c r="G58" s="80"/>
      <c r="H58" s="3">
        <f t="shared" si="1"/>
        <v>0</v>
      </c>
      <c r="I58" s="81"/>
    </row>
    <row r="59" spans="1:9" ht="30" customHeight="1" x14ac:dyDescent="0.25">
      <c r="A59" s="76"/>
      <c r="B59" s="77" t="s">
        <v>310</v>
      </c>
      <c r="C59" s="30"/>
      <c r="D59" s="30"/>
      <c r="E59" s="78"/>
      <c r="F59" s="79"/>
      <c r="G59" s="80"/>
      <c r="H59" s="3">
        <f t="shared" si="1"/>
        <v>0</v>
      </c>
      <c r="I59" s="81"/>
    </row>
    <row r="60" spans="1:9" ht="30" customHeight="1" x14ac:dyDescent="0.25">
      <c r="A60" s="76"/>
      <c r="B60" s="77" t="s">
        <v>311</v>
      </c>
      <c r="C60" s="30"/>
      <c r="D60" s="30"/>
      <c r="E60" s="78"/>
      <c r="F60" s="79"/>
      <c r="G60" s="80"/>
      <c r="H60" s="3">
        <f t="shared" si="1"/>
        <v>0</v>
      </c>
      <c r="I60" s="81"/>
    </row>
    <row r="61" spans="1:9" ht="30" customHeight="1" x14ac:dyDescent="0.25">
      <c r="A61" s="76"/>
      <c r="B61" s="77" t="s">
        <v>312</v>
      </c>
      <c r="C61" s="30"/>
      <c r="D61" s="30"/>
      <c r="E61" s="78"/>
      <c r="F61" s="79"/>
      <c r="G61" s="80"/>
      <c r="H61" s="3">
        <f t="shared" si="1"/>
        <v>0</v>
      </c>
      <c r="I61" s="81"/>
    </row>
    <row r="62" spans="1:9" ht="30" customHeight="1" x14ac:dyDescent="0.25">
      <c r="A62" s="76"/>
      <c r="B62" s="77" t="s">
        <v>313</v>
      </c>
      <c r="C62" s="30"/>
      <c r="D62" s="30"/>
      <c r="E62" s="78"/>
      <c r="F62" s="79"/>
      <c r="G62" s="80"/>
      <c r="H62" s="3">
        <f t="shared" si="1"/>
        <v>0</v>
      </c>
      <c r="I62" s="81"/>
    </row>
    <row r="63" spans="1:9" ht="30" customHeight="1" x14ac:dyDescent="0.25">
      <c r="A63" s="76"/>
      <c r="B63" s="77" t="s">
        <v>314</v>
      </c>
      <c r="C63" s="30"/>
      <c r="D63" s="30"/>
      <c r="E63" s="78"/>
      <c r="F63" s="79"/>
      <c r="G63" s="80"/>
      <c r="H63" s="3">
        <f t="shared" si="1"/>
        <v>0</v>
      </c>
      <c r="I63" s="81"/>
    </row>
    <row r="64" spans="1:9" ht="30" customHeight="1" x14ac:dyDescent="0.25">
      <c r="A64" s="76"/>
      <c r="B64" s="77" t="s">
        <v>315</v>
      </c>
      <c r="C64" s="30"/>
      <c r="D64" s="30"/>
      <c r="E64" s="78"/>
      <c r="F64" s="79"/>
      <c r="G64" s="80"/>
      <c r="H64" s="3">
        <f t="shared" si="1"/>
        <v>0</v>
      </c>
      <c r="I64" s="81"/>
    </row>
    <row r="65" spans="1:9" ht="30" customHeight="1" x14ac:dyDescent="0.25">
      <c r="A65" s="76"/>
      <c r="B65" s="77" t="s">
        <v>316</v>
      </c>
      <c r="C65" s="30"/>
      <c r="D65" s="30"/>
      <c r="E65" s="78"/>
      <c r="F65" s="79"/>
      <c r="G65" s="80"/>
      <c r="H65" s="3">
        <f t="shared" si="1"/>
        <v>0</v>
      </c>
      <c r="I65" s="81"/>
    </row>
    <row r="66" spans="1:9" ht="30" customHeight="1" x14ac:dyDescent="0.25">
      <c r="A66" s="76"/>
      <c r="B66" s="77" t="s">
        <v>317</v>
      </c>
      <c r="C66" s="30"/>
      <c r="D66" s="30"/>
      <c r="E66" s="78"/>
      <c r="F66" s="79"/>
      <c r="G66" s="80"/>
      <c r="H66" s="3">
        <f t="shared" si="1"/>
        <v>0</v>
      </c>
      <c r="I66" s="81"/>
    </row>
    <row r="67" spans="1:9" ht="30" customHeight="1" x14ac:dyDescent="0.25">
      <c r="A67" s="76"/>
      <c r="B67" s="77" t="s">
        <v>318</v>
      </c>
      <c r="C67" s="30"/>
      <c r="D67" s="30"/>
      <c r="E67" s="78"/>
      <c r="F67" s="79"/>
      <c r="G67" s="80"/>
      <c r="H67" s="3">
        <f t="shared" si="1"/>
        <v>0</v>
      </c>
      <c r="I67" s="81"/>
    </row>
    <row r="68" spans="1:9" ht="30" customHeight="1" x14ac:dyDescent="0.25">
      <c r="A68" s="76"/>
      <c r="B68" s="77" t="s">
        <v>319</v>
      </c>
      <c r="C68" s="30"/>
      <c r="D68" s="30"/>
      <c r="E68" s="78"/>
      <c r="F68" s="79"/>
      <c r="G68" s="80"/>
      <c r="H68" s="3">
        <f t="shared" si="1"/>
        <v>0</v>
      </c>
      <c r="I68" s="81"/>
    </row>
    <row r="69" spans="1:9" ht="30" customHeight="1" x14ac:dyDescent="0.25">
      <c r="A69" s="76"/>
      <c r="B69" s="77" t="s">
        <v>322</v>
      </c>
      <c r="C69" s="30"/>
      <c r="D69" s="30"/>
      <c r="E69" s="78"/>
      <c r="F69" s="79"/>
      <c r="G69" s="80"/>
      <c r="H69" s="3">
        <f t="shared" si="1"/>
        <v>0</v>
      </c>
      <c r="I69" s="81"/>
    </row>
    <row r="70" spans="1:9" ht="30" customHeight="1" x14ac:dyDescent="0.25">
      <c r="A70" s="76"/>
      <c r="B70" s="77" t="s">
        <v>323</v>
      </c>
      <c r="C70" s="30"/>
      <c r="D70" s="30"/>
      <c r="E70" s="78">
        <v>1</v>
      </c>
      <c r="F70" s="79" t="s">
        <v>329</v>
      </c>
      <c r="G70" s="80">
        <v>30000000</v>
      </c>
      <c r="H70" s="3">
        <f t="shared" si="1"/>
        <v>30000000</v>
      </c>
      <c r="I70" s="81"/>
    </row>
    <row r="71" spans="1:9" ht="30" customHeight="1" x14ac:dyDescent="0.25">
      <c r="A71" s="76"/>
      <c r="B71" s="77" t="s">
        <v>324</v>
      </c>
      <c r="C71" s="30"/>
      <c r="D71" s="30"/>
      <c r="E71" s="78"/>
      <c r="F71" s="79"/>
      <c r="G71" s="80"/>
      <c r="H71" s="3">
        <f t="shared" si="1"/>
        <v>0</v>
      </c>
      <c r="I71" s="81"/>
    </row>
    <row r="72" spans="1:9" ht="30" customHeight="1" x14ac:dyDescent="0.25">
      <c r="A72" s="76"/>
      <c r="B72" s="77" t="s">
        <v>325</v>
      </c>
      <c r="C72" s="30"/>
      <c r="D72" s="30"/>
      <c r="E72" s="78"/>
      <c r="F72" s="79"/>
      <c r="G72" s="80"/>
      <c r="H72" s="3">
        <f t="shared" si="1"/>
        <v>0</v>
      </c>
      <c r="I72" s="81"/>
    </row>
    <row r="73" spans="1:9" ht="30" customHeight="1" x14ac:dyDescent="0.25">
      <c r="A73" s="76"/>
      <c r="B73" s="77" t="s">
        <v>326</v>
      </c>
      <c r="C73" s="30"/>
      <c r="D73" s="30"/>
      <c r="E73" s="78"/>
      <c r="F73" s="79"/>
      <c r="G73" s="80"/>
      <c r="H73" s="3">
        <f t="shared" si="1"/>
        <v>0</v>
      </c>
      <c r="I73" s="81"/>
    </row>
    <row r="74" spans="1:9" ht="30" customHeight="1" x14ac:dyDescent="0.25">
      <c r="A74" s="76"/>
      <c r="B74" s="77" t="s">
        <v>327</v>
      </c>
      <c r="C74" s="30"/>
      <c r="D74" s="30"/>
      <c r="E74" s="78"/>
      <c r="F74" s="79"/>
      <c r="G74" s="80"/>
      <c r="H74" s="3">
        <f t="shared" si="1"/>
        <v>0</v>
      </c>
      <c r="I74" s="81"/>
    </row>
    <row r="75" spans="1:9" ht="30" customHeight="1" x14ac:dyDescent="0.25">
      <c r="A75" s="76"/>
      <c r="B75" s="77" t="s">
        <v>328</v>
      </c>
      <c r="C75" s="30"/>
      <c r="D75" s="30"/>
      <c r="E75" s="78">
        <v>15</v>
      </c>
      <c r="F75" s="79" t="s">
        <v>329</v>
      </c>
      <c r="G75" s="80">
        <v>25330000</v>
      </c>
      <c r="H75" s="3">
        <f t="shared" si="1"/>
        <v>379950000</v>
      </c>
      <c r="I75" s="81"/>
    </row>
    <row r="76" spans="1:9" ht="30" customHeight="1" x14ac:dyDescent="0.25">
      <c r="A76" s="76"/>
      <c r="B76" s="77" t="s">
        <v>324</v>
      </c>
      <c r="C76" s="30"/>
      <c r="D76" s="30"/>
      <c r="E76" s="78"/>
      <c r="F76" s="79"/>
      <c r="G76" s="80"/>
      <c r="H76" s="3">
        <f t="shared" si="1"/>
        <v>0</v>
      </c>
      <c r="I76" s="81"/>
    </row>
    <row r="77" spans="1:9" ht="30" customHeight="1" x14ac:dyDescent="0.25">
      <c r="A77" s="76"/>
      <c r="B77" s="77" t="s">
        <v>325</v>
      </c>
      <c r="C77" s="30"/>
      <c r="D77" s="30"/>
      <c r="E77" s="78"/>
      <c r="F77" s="79"/>
      <c r="G77" s="80"/>
      <c r="H77" s="3">
        <f t="shared" si="1"/>
        <v>0</v>
      </c>
      <c r="I77" s="81"/>
    </row>
    <row r="78" spans="1:9" ht="30" customHeight="1" x14ac:dyDescent="0.25">
      <c r="A78" s="76"/>
      <c r="B78" s="77" t="s">
        <v>326</v>
      </c>
      <c r="C78" s="30"/>
      <c r="D78" s="30"/>
      <c r="E78" s="78"/>
      <c r="F78" s="79"/>
      <c r="G78" s="80"/>
      <c r="H78" s="3">
        <f t="shared" si="1"/>
        <v>0</v>
      </c>
      <c r="I78" s="81"/>
    </row>
    <row r="79" spans="1:9" ht="30" customHeight="1" x14ac:dyDescent="0.25">
      <c r="A79" s="76"/>
      <c r="B79" s="77" t="s">
        <v>327</v>
      </c>
      <c r="C79" s="30"/>
      <c r="D79" s="30"/>
      <c r="E79" s="78"/>
      <c r="F79" s="79"/>
      <c r="G79" s="80"/>
      <c r="H79" s="3">
        <f t="shared" si="1"/>
        <v>0</v>
      </c>
      <c r="I79" s="81"/>
    </row>
    <row r="80" spans="1:9" ht="30" customHeight="1" x14ac:dyDescent="0.25">
      <c r="A80" s="76"/>
      <c r="B80" s="77" t="s">
        <v>330</v>
      </c>
      <c r="C80" s="30"/>
      <c r="D80" s="30"/>
      <c r="E80" s="78">
        <v>1</v>
      </c>
      <c r="F80" s="79" t="s">
        <v>329</v>
      </c>
      <c r="G80" s="80">
        <v>25000000</v>
      </c>
      <c r="H80" s="3">
        <f t="shared" si="1"/>
        <v>25000000</v>
      </c>
      <c r="I80" s="81"/>
    </row>
    <row r="81" spans="1:9" ht="30" customHeight="1" x14ac:dyDescent="0.25">
      <c r="A81" s="76"/>
      <c r="B81" s="77" t="s">
        <v>331</v>
      </c>
      <c r="C81" s="30"/>
      <c r="D81" s="30"/>
      <c r="E81" s="78"/>
      <c r="F81" s="79"/>
      <c r="G81" s="80"/>
      <c r="H81" s="3">
        <f t="shared" si="1"/>
        <v>0</v>
      </c>
      <c r="I81" s="81"/>
    </row>
    <row r="82" spans="1:9" ht="30" customHeight="1" x14ac:dyDescent="0.25">
      <c r="A82" s="76"/>
      <c r="B82" s="77" t="s">
        <v>332</v>
      </c>
      <c r="C82" s="30"/>
      <c r="D82" s="30"/>
      <c r="E82" s="78"/>
      <c r="F82" s="79"/>
      <c r="G82" s="80"/>
      <c r="H82" s="3">
        <f t="shared" si="1"/>
        <v>0</v>
      </c>
      <c r="I82" s="81"/>
    </row>
    <row r="83" spans="1:9" ht="30" customHeight="1" x14ac:dyDescent="0.25">
      <c r="A83" s="76"/>
      <c r="B83" s="77" t="s">
        <v>333</v>
      </c>
      <c r="C83" s="30"/>
      <c r="D83" s="30"/>
      <c r="E83" s="78"/>
      <c r="F83" s="79"/>
      <c r="G83" s="80"/>
      <c r="H83" s="3">
        <f t="shared" si="1"/>
        <v>0</v>
      </c>
      <c r="I83" s="81"/>
    </row>
    <row r="84" spans="1:9" ht="30" customHeight="1" x14ac:dyDescent="0.25">
      <c r="A84" s="76"/>
      <c r="B84" s="77" t="s">
        <v>334</v>
      </c>
      <c r="C84" s="30"/>
      <c r="D84" s="30"/>
      <c r="E84" s="78"/>
      <c r="F84" s="79"/>
      <c r="G84" s="80"/>
      <c r="H84" s="3">
        <f t="shared" si="1"/>
        <v>0</v>
      </c>
      <c r="I84" s="81"/>
    </row>
    <row r="85" spans="1:9" ht="30" customHeight="1" x14ac:dyDescent="0.25">
      <c r="A85" s="76"/>
      <c r="B85" s="77" t="s">
        <v>335</v>
      </c>
      <c r="C85" s="30"/>
      <c r="D85" s="30"/>
      <c r="E85" s="78"/>
      <c r="F85" s="79"/>
      <c r="G85" s="80"/>
      <c r="H85" s="3">
        <f t="shared" si="1"/>
        <v>0</v>
      </c>
      <c r="I85" s="81"/>
    </row>
    <row r="86" spans="1:9" ht="30" customHeight="1" x14ac:dyDescent="0.25">
      <c r="A86" s="76"/>
      <c r="B86" s="77" t="s">
        <v>336</v>
      </c>
      <c r="C86" s="30"/>
      <c r="D86" s="30"/>
      <c r="E86" s="78">
        <v>1</v>
      </c>
      <c r="F86" s="79" t="s">
        <v>298</v>
      </c>
      <c r="G86" s="80">
        <v>13750000</v>
      </c>
      <c r="H86" s="3">
        <f t="shared" si="1"/>
        <v>13750000</v>
      </c>
      <c r="I86" s="81"/>
    </row>
    <row r="87" spans="1:9" ht="30" customHeight="1" x14ac:dyDescent="0.25">
      <c r="A87" s="76"/>
      <c r="B87" s="77" t="s">
        <v>337</v>
      </c>
      <c r="C87" s="30"/>
      <c r="D87" s="30"/>
      <c r="E87" s="78"/>
      <c r="F87" s="79"/>
      <c r="G87" s="80"/>
      <c r="H87" s="3">
        <f t="shared" si="1"/>
        <v>0</v>
      </c>
      <c r="I87" s="81"/>
    </row>
    <row r="88" spans="1:9" ht="30" customHeight="1" x14ac:dyDescent="0.25">
      <c r="A88" s="76"/>
      <c r="B88" s="77" t="s">
        <v>338</v>
      </c>
      <c r="C88" s="30"/>
      <c r="D88" s="30"/>
      <c r="E88" s="78"/>
      <c r="F88" s="79"/>
      <c r="G88" s="80"/>
      <c r="H88" s="3">
        <f t="shared" si="1"/>
        <v>0</v>
      </c>
      <c r="I88" s="81"/>
    </row>
    <row r="89" spans="1:9" ht="30" customHeight="1" x14ac:dyDescent="0.25">
      <c r="A89" s="76"/>
      <c r="B89" s="77" t="s">
        <v>339</v>
      </c>
      <c r="C89" s="30"/>
      <c r="D89" s="30"/>
      <c r="E89" s="78"/>
      <c r="F89" s="79"/>
      <c r="G89" s="80"/>
      <c r="H89" s="3">
        <f t="shared" si="1"/>
        <v>0</v>
      </c>
      <c r="I89" s="81"/>
    </row>
    <row r="90" spans="1:9" ht="30" customHeight="1" x14ac:dyDescent="0.25">
      <c r="A90" s="76"/>
      <c r="B90" s="77" t="s">
        <v>340</v>
      </c>
      <c r="C90" s="30"/>
      <c r="D90" s="30"/>
      <c r="E90" s="78"/>
      <c r="F90" s="79"/>
      <c r="G90" s="80"/>
      <c r="H90" s="3">
        <f t="shared" si="1"/>
        <v>0</v>
      </c>
      <c r="I90" s="81"/>
    </row>
    <row r="91" spans="1:9" ht="30" customHeight="1" x14ac:dyDescent="0.25">
      <c r="A91" s="76"/>
      <c r="B91" s="77" t="s">
        <v>341</v>
      </c>
      <c r="C91" s="30"/>
      <c r="D91" s="30"/>
      <c r="E91" s="78">
        <v>1</v>
      </c>
      <c r="F91" s="79" t="s">
        <v>298</v>
      </c>
      <c r="G91" s="80">
        <v>23500000</v>
      </c>
      <c r="H91" s="3">
        <f t="shared" si="1"/>
        <v>23500000</v>
      </c>
      <c r="I91" s="81"/>
    </row>
    <row r="92" spans="1:9" ht="30" customHeight="1" x14ac:dyDescent="0.25">
      <c r="A92" s="76"/>
      <c r="B92" s="77" t="s">
        <v>342</v>
      </c>
      <c r="C92" s="30"/>
      <c r="D92" s="30"/>
      <c r="E92" s="78"/>
      <c r="F92" s="79"/>
      <c r="G92" s="80"/>
      <c r="H92" s="3">
        <f t="shared" si="1"/>
        <v>0</v>
      </c>
      <c r="I92" s="81"/>
    </row>
    <row r="93" spans="1:9" ht="30" customHeight="1" x14ac:dyDescent="0.25">
      <c r="A93" s="76"/>
      <c r="B93" s="77" t="s">
        <v>343</v>
      </c>
      <c r="C93" s="30"/>
      <c r="D93" s="30"/>
      <c r="E93" s="78"/>
      <c r="F93" s="79"/>
      <c r="G93" s="80"/>
      <c r="H93" s="3">
        <f t="shared" si="1"/>
        <v>0</v>
      </c>
      <c r="I93" s="81"/>
    </row>
    <row r="94" spans="1:9" ht="30" customHeight="1" x14ac:dyDescent="0.25">
      <c r="A94" s="76"/>
      <c r="B94" s="77" t="s">
        <v>344</v>
      </c>
      <c r="C94" s="30"/>
      <c r="D94" s="30"/>
      <c r="E94" s="78"/>
      <c r="F94" s="79"/>
      <c r="G94" s="80"/>
      <c r="H94" s="3">
        <f t="shared" si="1"/>
        <v>0</v>
      </c>
      <c r="I94" s="81"/>
    </row>
    <row r="95" spans="1:9" ht="30" customHeight="1" x14ac:dyDescent="0.25">
      <c r="A95" s="76"/>
      <c r="B95" s="77" t="s">
        <v>345</v>
      </c>
      <c r="C95" s="30"/>
      <c r="D95" s="30"/>
      <c r="E95" s="78"/>
      <c r="F95" s="79"/>
      <c r="G95" s="80"/>
      <c r="H95" s="3">
        <f t="shared" ref="H95:H115" si="2">E95*G95</f>
        <v>0</v>
      </c>
      <c r="I95" s="81"/>
    </row>
    <row r="96" spans="1:9" ht="30" customHeight="1" x14ac:dyDescent="0.25">
      <c r="A96" s="76"/>
      <c r="B96" s="77" t="s">
        <v>346</v>
      </c>
      <c r="C96" s="30"/>
      <c r="D96" s="30"/>
      <c r="E96" s="78"/>
      <c r="F96" s="79"/>
      <c r="G96" s="80"/>
      <c r="H96" s="3">
        <f t="shared" si="2"/>
        <v>0</v>
      </c>
      <c r="I96" s="81"/>
    </row>
    <row r="97" spans="1:9" ht="30" customHeight="1" x14ac:dyDescent="0.25">
      <c r="A97" s="76"/>
      <c r="B97" s="77" t="s">
        <v>347</v>
      </c>
      <c r="C97" s="30"/>
      <c r="D97" s="30"/>
      <c r="E97" s="78">
        <v>1</v>
      </c>
      <c r="F97" s="79" t="s">
        <v>329</v>
      </c>
      <c r="G97" s="80">
        <v>6300000</v>
      </c>
      <c r="H97" s="3">
        <f t="shared" si="2"/>
        <v>6300000</v>
      </c>
      <c r="I97" s="81"/>
    </row>
    <row r="98" spans="1:9" ht="30" customHeight="1" x14ac:dyDescent="0.25">
      <c r="A98" s="76"/>
      <c r="B98" s="77" t="s">
        <v>348</v>
      </c>
      <c r="C98" s="30"/>
      <c r="D98" s="30"/>
      <c r="E98" s="78">
        <v>15</v>
      </c>
      <c r="F98" s="79" t="s">
        <v>329</v>
      </c>
      <c r="G98" s="80">
        <v>4000000</v>
      </c>
      <c r="H98" s="3">
        <f t="shared" si="2"/>
        <v>60000000</v>
      </c>
      <c r="I98" s="81"/>
    </row>
    <row r="99" spans="1:9" ht="30" customHeight="1" x14ac:dyDescent="0.25">
      <c r="A99" s="76"/>
      <c r="B99" s="77" t="s">
        <v>349</v>
      </c>
      <c r="C99" s="30"/>
      <c r="D99" s="30"/>
      <c r="E99" s="78">
        <v>2</v>
      </c>
      <c r="F99" s="79" t="s">
        <v>329</v>
      </c>
      <c r="G99" s="80">
        <v>12000000</v>
      </c>
      <c r="H99" s="3">
        <f t="shared" si="2"/>
        <v>24000000</v>
      </c>
      <c r="I99" s="81"/>
    </row>
    <row r="100" spans="1:9" ht="30" customHeight="1" x14ac:dyDescent="0.25">
      <c r="A100" s="76"/>
      <c r="B100" s="77" t="s">
        <v>350</v>
      </c>
      <c r="C100" s="30"/>
      <c r="D100" s="30"/>
      <c r="E100" s="78"/>
      <c r="F100" s="79"/>
      <c r="G100" s="80"/>
      <c r="H100" s="3">
        <f t="shared" si="2"/>
        <v>0</v>
      </c>
      <c r="I100" s="81"/>
    </row>
    <row r="101" spans="1:9" ht="30" customHeight="1" x14ac:dyDescent="0.25">
      <c r="A101" s="76"/>
      <c r="B101" s="77" t="s">
        <v>351</v>
      </c>
      <c r="C101" s="30"/>
      <c r="D101" s="30"/>
      <c r="E101" s="78"/>
      <c r="F101" s="79"/>
      <c r="G101" s="80"/>
      <c r="H101" s="3">
        <f t="shared" si="2"/>
        <v>0</v>
      </c>
      <c r="I101" s="81"/>
    </row>
    <row r="102" spans="1:9" ht="30" customHeight="1" x14ac:dyDescent="0.25">
      <c r="A102" s="76"/>
      <c r="B102" s="77" t="s">
        <v>352</v>
      </c>
      <c r="C102" s="30"/>
      <c r="D102" s="30"/>
      <c r="E102" s="78">
        <v>72</v>
      </c>
      <c r="F102" s="79" t="s">
        <v>356</v>
      </c>
      <c r="G102" s="80">
        <v>1700000</v>
      </c>
      <c r="H102" s="3">
        <f t="shared" si="2"/>
        <v>122400000</v>
      </c>
      <c r="I102" s="81"/>
    </row>
    <row r="103" spans="1:9" ht="30" customHeight="1" x14ac:dyDescent="0.25">
      <c r="A103" s="76"/>
      <c r="B103" s="77" t="s">
        <v>353</v>
      </c>
      <c r="C103" s="30"/>
      <c r="D103" s="30"/>
      <c r="E103" s="78"/>
      <c r="F103" s="79"/>
      <c r="G103" s="80"/>
      <c r="H103" s="3">
        <f t="shared" si="2"/>
        <v>0</v>
      </c>
      <c r="I103" s="81"/>
    </row>
    <row r="104" spans="1:9" ht="30" customHeight="1" x14ac:dyDescent="0.25">
      <c r="A104" s="76"/>
      <c r="B104" s="77" t="s">
        <v>354</v>
      </c>
      <c r="C104" s="30"/>
      <c r="D104" s="30"/>
      <c r="E104" s="78"/>
      <c r="F104" s="79"/>
      <c r="G104" s="80"/>
      <c r="H104" s="3">
        <f t="shared" si="2"/>
        <v>0</v>
      </c>
      <c r="I104" s="81"/>
    </row>
    <row r="105" spans="1:9" ht="30" customHeight="1" x14ac:dyDescent="0.25">
      <c r="A105" s="76"/>
      <c r="B105" s="77" t="s">
        <v>355</v>
      </c>
      <c r="C105" s="30"/>
      <c r="D105" s="30"/>
      <c r="E105" s="78"/>
      <c r="F105" s="79"/>
      <c r="G105" s="80"/>
      <c r="H105" s="3">
        <f t="shared" si="2"/>
        <v>0</v>
      </c>
      <c r="I105" s="81"/>
    </row>
    <row r="106" spans="1:9" ht="30" customHeight="1" x14ac:dyDescent="0.25">
      <c r="A106" s="76"/>
      <c r="B106" s="77" t="s">
        <v>357</v>
      </c>
      <c r="C106" s="30"/>
      <c r="D106" s="30"/>
      <c r="E106" s="78"/>
      <c r="F106" s="79"/>
      <c r="G106" s="80"/>
      <c r="H106" s="3">
        <f t="shared" si="2"/>
        <v>0</v>
      </c>
      <c r="I106" s="81"/>
    </row>
    <row r="107" spans="1:9" ht="30" customHeight="1" x14ac:dyDescent="0.25">
      <c r="A107" s="76"/>
      <c r="B107" s="77" t="s">
        <v>358</v>
      </c>
      <c r="C107" s="30"/>
      <c r="D107" s="30"/>
      <c r="E107" s="78">
        <v>1</v>
      </c>
      <c r="F107" s="79" t="s">
        <v>298</v>
      </c>
      <c r="G107" s="80">
        <v>75000000</v>
      </c>
      <c r="H107" s="3">
        <f t="shared" si="2"/>
        <v>75000000</v>
      </c>
      <c r="I107" s="81"/>
    </row>
    <row r="108" spans="1:9" ht="30" customHeight="1" x14ac:dyDescent="0.25">
      <c r="A108" s="76"/>
      <c r="B108" s="77" t="s">
        <v>359</v>
      </c>
      <c r="C108" s="30"/>
      <c r="D108" s="30"/>
      <c r="E108" s="78"/>
      <c r="F108" s="79"/>
      <c r="G108" s="80"/>
      <c r="H108" s="3">
        <f t="shared" si="2"/>
        <v>0</v>
      </c>
      <c r="I108" s="81"/>
    </row>
    <row r="109" spans="1:9" ht="30" customHeight="1" x14ac:dyDescent="0.25">
      <c r="A109" s="76"/>
      <c r="B109" s="77" t="s">
        <v>360</v>
      </c>
      <c r="C109" s="30"/>
      <c r="D109" s="30"/>
      <c r="E109" s="78">
        <v>1</v>
      </c>
      <c r="F109" s="79" t="s">
        <v>298</v>
      </c>
      <c r="G109" s="80">
        <v>15000000</v>
      </c>
      <c r="H109" s="3">
        <f t="shared" si="2"/>
        <v>15000000</v>
      </c>
      <c r="I109" s="81"/>
    </row>
    <row r="110" spans="1:9" ht="30" customHeight="1" x14ac:dyDescent="0.25">
      <c r="A110" s="76"/>
      <c r="B110" s="77" t="s">
        <v>361</v>
      </c>
      <c r="C110" s="30"/>
      <c r="D110" s="30"/>
      <c r="E110" s="78"/>
      <c r="F110" s="79"/>
      <c r="G110" s="80"/>
      <c r="H110" s="3">
        <f t="shared" si="2"/>
        <v>0</v>
      </c>
      <c r="I110" s="81"/>
    </row>
    <row r="111" spans="1:9" ht="30" customHeight="1" x14ac:dyDescent="0.25">
      <c r="A111" s="76"/>
      <c r="B111" s="77" t="s">
        <v>362</v>
      </c>
      <c r="C111" s="30"/>
      <c r="D111" s="30"/>
      <c r="E111" s="78">
        <v>1</v>
      </c>
      <c r="F111" s="79" t="s">
        <v>298</v>
      </c>
      <c r="G111" s="80">
        <v>17500000</v>
      </c>
      <c r="H111" s="3">
        <f t="shared" si="2"/>
        <v>17500000</v>
      </c>
      <c r="I111" s="81"/>
    </row>
    <row r="112" spans="1:9" ht="30" customHeight="1" x14ac:dyDescent="0.25">
      <c r="A112" s="76"/>
      <c r="B112" s="77" t="s">
        <v>363</v>
      </c>
      <c r="C112" s="30"/>
      <c r="D112" s="30"/>
      <c r="E112" s="78"/>
      <c r="F112" s="79"/>
      <c r="G112" s="80"/>
      <c r="H112" s="3">
        <f t="shared" si="2"/>
        <v>0</v>
      </c>
      <c r="I112" s="81"/>
    </row>
    <row r="113" spans="1:12" ht="30" customHeight="1" x14ac:dyDescent="0.25">
      <c r="A113" s="76"/>
      <c r="B113" s="77" t="s">
        <v>364</v>
      </c>
      <c r="C113" s="30"/>
      <c r="D113" s="30"/>
      <c r="E113" s="78">
        <v>1</v>
      </c>
      <c r="F113" s="79" t="s">
        <v>298</v>
      </c>
      <c r="G113" s="80">
        <v>5000000</v>
      </c>
      <c r="H113" s="3">
        <f t="shared" si="2"/>
        <v>5000000</v>
      </c>
      <c r="I113" s="81"/>
    </row>
    <row r="114" spans="1:12" ht="30" customHeight="1" x14ac:dyDescent="0.25">
      <c r="A114" s="76"/>
      <c r="B114" s="77" t="s">
        <v>365</v>
      </c>
      <c r="C114" s="30"/>
      <c r="D114" s="30"/>
      <c r="E114" s="78"/>
      <c r="F114" s="79"/>
      <c r="G114" s="80"/>
      <c r="H114" s="3">
        <f t="shared" si="2"/>
        <v>0</v>
      </c>
      <c r="I114" s="81"/>
    </row>
    <row r="115" spans="1:12" ht="30" customHeight="1" x14ac:dyDescent="0.25">
      <c r="A115" s="76"/>
      <c r="B115" s="77" t="s">
        <v>366</v>
      </c>
      <c r="C115" s="30"/>
      <c r="D115" s="30"/>
      <c r="E115" s="78"/>
      <c r="F115" s="79"/>
      <c r="G115" s="80"/>
      <c r="H115" s="3">
        <f t="shared" si="2"/>
        <v>0</v>
      </c>
      <c r="I115" s="81"/>
    </row>
    <row r="116" spans="1:12" s="40" customFormat="1" ht="30" customHeight="1" x14ac:dyDescent="0.25">
      <c r="A116" s="45"/>
      <c r="B116" s="86"/>
      <c r="C116" s="35"/>
      <c r="D116" s="35"/>
      <c r="E116" s="36"/>
      <c r="F116" s="37"/>
      <c r="G116" s="38"/>
      <c r="H116" s="39"/>
      <c r="I116" s="39"/>
      <c r="L116" s="41"/>
    </row>
    <row r="118" spans="1:12" ht="19.899999999999999" customHeight="1" x14ac:dyDescent="0.25">
      <c r="B118" s="22" t="s">
        <v>286</v>
      </c>
      <c r="F118" s="22"/>
      <c r="G118" s="22" t="s">
        <v>38</v>
      </c>
    </row>
    <row r="119" spans="1:12" ht="19.899999999999999" customHeight="1" x14ac:dyDescent="0.25">
      <c r="B119" s="22" t="s">
        <v>287</v>
      </c>
      <c r="F119" s="22"/>
      <c r="G119" s="22" t="s">
        <v>46</v>
      </c>
    </row>
    <row r="120" spans="1:12" ht="30" customHeight="1" x14ac:dyDescent="0.25">
      <c r="B120" s="22" t="s">
        <v>45</v>
      </c>
      <c r="F120" s="22"/>
      <c r="G120" s="22" t="s">
        <v>45</v>
      </c>
    </row>
    <row r="121" spans="1:12" ht="30" customHeight="1" x14ac:dyDescent="0.25">
      <c r="F121" s="22"/>
      <c r="G121" s="22"/>
    </row>
    <row r="122" spans="1:12" ht="30" customHeight="1" x14ac:dyDescent="0.25">
      <c r="E122" s="22"/>
      <c r="F122" s="22"/>
      <c r="G122" s="22"/>
      <c r="H122" s="22"/>
      <c r="I122" s="22"/>
    </row>
    <row r="123" spans="1:12" ht="19.899999999999999" customHeight="1" x14ac:dyDescent="0.25">
      <c r="B123" s="46" t="s">
        <v>288</v>
      </c>
      <c r="F123" s="22"/>
      <c r="G123" s="46" t="s">
        <v>37</v>
      </c>
    </row>
    <row r="124" spans="1:12" ht="19.899999999999999" customHeight="1" x14ac:dyDescent="0.25">
      <c r="B124" s="22" t="s">
        <v>289</v>
      </c>
      <c r="F124" s="22"/>
      <c r="G124" s="22" t="s">
        <v>35</v>
      </c>
    </row>
    <row r="125" spans="1:12" ht="19.899999999999999" customHeight="1" x14ac:dyDescent="0.25">
      <c r="B125" s="22" t="s">
        <v>290</v>
      </c>
      <c r="F125" s="22"/>
      <c r="G125" s="22" t="s">
        <v>36</v>
      </c>
      <c r="I125" s="22"/>
    </row>
  </sheetData>
  <mergeCells count="28">
    <mergeCell ref="A6:B6"/>
    <mergeCell ref="A7:B7"/>
    <mergeCell ref="A8:B8"/>
    <mergeCell ref="A9:B9"/>
    <mergeCell ref="A10:B10"/>
    <mergeCell ref="A1:I1"/>
    <mergeCell ref="A2:I2"/>
    <mergeCell ref="A4:B4"/>
    <mergeCell ref="A5:B5"/>
    <mergeCell ref="D5:I5"/>
    <mergeCell ref="A11:B11"/>
    <mergeCell ref="A12:B12"/>
    <mergeCell ref="A17:B17"/>
    <mergeCell ref="H20:H21"/>
    <mergeCell ref="I20:I21"/>
    <mergeCell ref="A20:A21"/>
    <mergeCell ref="B20:B21"/>
    <mergeCell ref="A13:B13"/>
    <mergeCell ref="A14:B14"/>
    <mergeCell ref="A15:B15"/>
    <mergeCell ref="A16:B16"/>
    <mergeCell ref="D12:I12"/>
    <mergeCell ref="D14:I14"/>
    <mergeCell ref="E22:F22"/>
    <mergeCell ref="C20:C21"/>
    <mergeCell ref="D20:D21"/>
    <mergeCell ref="E20:F21"/>
    <mergeCell ref="G20:G21"/>
  </mergeCells>
  <printOptions horizontalCentered="1"/>
  <pageMargins left="0.48622047200000001" right="0.25" top="0.539370079" bottom="0.73622047199999996" header="0.31496062992126" footer="0.31496062992126"/>
  <pageSetup paperSize="9" scale="63" fitToHeight="0" orientation="landscape" horizontalDpi="360" verticalDpi="360" r:id="rId1"/>
  <rowBreaks count="1" manualBreakCount="1">
    <brk id="27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4EB29-AE76-4A3A-8AAD-985A80E6690D}">
  <sheetPr>
    <pageSetUpPr fitToPage="1"/>
  </sheetPr>
  <dimension ref="A1:L380"/>
  <sheetViews>
    <sheetView view="pageBreakPreview" topLeftCell="A40" zoomScale="66" zoomScaleNormal="66" zoomScaleSheetLayoutView="66" zoomScalePageLayoutView="85" workbookViewId="0">
      <selection activeCell="H44" sqref="H44"/>
    </sheetView>
  </sheetViews>
  <sheetFormatPr defaultRowHeight="30" customHeight="1" x14ac:dyDescent="0.25"/>
  <cols>
    <col min="1" max="1" width="17.140625" style="6" customWidth="1"/>
    <col min="2" max="2" width="64.5703125" style="6" bestFit="1" customWidth="1"/>
    <col min="3" max="3" width="8.28515625" style="6" customWidth="1"/>
    <col min="4" max="4" width="19.5703125" style="6" customWidth="1"/>
    <col min="5" max="5" width="10.28515625" style="6" customWidth="1"/>
    <col min="6" max="6" width="38.85546875" style="6" bestFit="1" customWidth="1"/>
    <col min="7" max="7" width="13" style="6" customWidth="1"/>
    <col min="8" max="8" width="18.7109375" style="6" customWidth="1"/>
    <col min="9" max="9" width="10.85546875" style="6" customWidth="1"/>
    <col min="10" max="11" width="8.85546875" style="6"/>
    <col min="12" max="12" width="19.42578125" style="7" bestFit="1" customWidth="1"/>
    <col min="13" max="14" width="8.85546875" style="6"/>
    <col min="15" max="15" width="15.28515625" style="6" bestFit="1" customWidth="1"/>
    <col min="16" max="217" width="8.85546875" style="6"/>
    <col min="218" max="218" width="5" style="6" customWidth="1"/>
    <col min="219" max="219" width="23.28515625" style="6" customWidth="1"/>
    <col min="220" max="220" width="11.5703125" style="6" customWidth="1"/>
    <col min="221" max="221" width="11.42578125" style="6" customWidth="1"/>
    <col min="222" max="223" width="16.42578125" style="6" customWidth="1"/>
    <col min="224" max="224" width="12.28515625" style="6" customWidth="1"/>
    <col min="225" max="226" width="8.85546875" style="6"/>
    <col min="227" max="227" width="21.7109375" style="6" customWidth="1"/>
    <col min="228" max="229" width="8.85546875" style="6"/>
    <col min="230" max="230" width="14.7109375" style="6" customWidth="1"/>
    <col min="231" max="231" width="14.28515625" style="6" customWidth="1"/>
    <col min="232" max="473" width="8.85546875" style="6"/>
    <col min="474" max="474" width="5" style="6" customWidth="1"/>
    <col min="475" max="475" width="23.28515625" style="6" customWidth="1"/>
    <col min="476" max="476" width="11.5703125" style="6" customWidth="1"/>
    <col min="477" max="477" width="11.42578125" style="6" customWidth="1"/>
    <col min="478" max="479" width="16.42578125" style="6" customWidth="1"/>
    <col min="480" max="480" width="12.28515625" style="6" customWidth="1"/>
    <col min="481" max="482" width="8.85546875" style="6"/>
    <col min="483" max="483" width="21.7109375" style="6" customWidth="1"/>
    <col min="484" max="485" width="8.85546875" style="6"/>
    <col min="486" max="486" width="14.7109375" style="6" customWidth="1"/>
    <col min="487" max="487" width="14.28515625" style="6" customWidth="1"/>
    <col min="488" max="729" width="8.85546875" style="6"/>
    <col min="730" max="730" width="5" style="6" customWidth="1"/>
    <col min="731" max="731" width="23.28515625" style="6" customWidth="1"/>
    <col min="732" max="732" width="11.5703125" style="6" customWidth="1"/>
    <col min="733" max="733" width="11.42578125" style="6" customWidth="1"/>
    <col min="734" max="735" width="16.42578125" style="6" customWidth="1"/>
    <col min="736" max="736" width="12.28515625" style="6" customWidth="1"/>
    <col min="737" max="738" width="8.85546875" style="6"/>
    <col min="739" max="739" width="21.7109375" style="6" customWidth="1"/>
    <col min="740" max="741" width="8.85546875" style="6"/>
    <col min="742" max="742" width="14.7109375" style="6" customWidth="1"/>
    <col min="743" max="743" width="14.28515625" style="6" customWidth="1"/>
    <col min="744" max="985" width="8.85546875" style="6"/>
    <col min="986" max="986" width="5" style="6" customWidth="1"/>
    <col min="987" max="987" width="23.28515625" style="6" customWidth="1"/>
    <col min="988" max="988" width="11.5703125" style="6" customWidth="1"/>
    <col min="989" max="989" width="11.42578125" style="6" customWidth="1"/>
    <col min="990" max="991" width="16.42578125" style="6" customWidth="1"/>
    <col min="992" max="992" width="12.28515625" style="6" customWidth="1"/>
    <col min="993" max="994" width="8.85546875" style="6"/>
    <col min="995" max="995" width="21.7109375" style="6" customWidth="1"/>
    <col min="996" max="997" width="8.85546875" style="6"/>
    <col min="998" max="998" width="14.7109375" style="6" customWidth="1"/>
    <col min="999" max="999" width="14.28515625" style="6" customWidth="1"/>
    <col min="1000" max="1241" width="8.85546875" style="6"/>
    <col min="1242" max="1242" width="5" style="6" customWidth="1"/>
    <col min="1243" max="1243" width="23.28515625" style="6" customWidth="1"/>
    <col min="1244" max="1244" width="11.5703125" style="6" customWidth="1"/>
    <col min="1245" max="1245" width="11.42578125" style="6" customWidth="1"/>
    <col min="1246" max="1247" width="16.42578125" style="6" customWidth="1"/>
    <col min="1248" max="1248" width="12.28515625" style="6" customWidth="1"/>
    <col min="1249" max="1250" width="8.85546875" style="6"/>
    <col min="1251" max="1251" width="21.7109375" style="6" customWidth="1"/>
    <col min="1252" max="1253" width="8.85546875" style="6"/>
    <col min="1254" max="1254" width="14.7109375" style="6" customWidth="1"/>
    <col min="1255" max="1255" width="14.28515625" style="6" customWidth="1"/>
    <col min="1256" max="1497" width="8.85546875" style="6"/>
    <col min="1498" max="1498" width="5" style="6" customWidth="1"/>
    <col min="1499" max="1499" width="23.28515625" style="6" customWidth="1"/>
    <col min="1500" max="1500" width="11.5703125" style="6" customWidth="1"/>
    <col min="1501" max="1501" width="11.42578125" style="6" customWidth="1"/>
    <col min="1502" max="1503" width="16.42578125" style="6" customWidth="1"/>
    <col min="1504" max="1504" width="12.28515625" style="6" customWidth="1"/>
    <col min="1505" max="1506" width="8.85546875" style="6"/>
    <col min="1507" max="1507" width="21.7109375" style="6" customWidth="1"/>
    <col min="1508" max="1509" width="8.85546875" style="6"/>
    <col min="1510" max="1510" width="14.7109375" style="6" customWidth="1"/>
    <col min="1511" max="1511" width="14.28515625" style="6" customWidth="1"/>
    <col min="1512" max="1753" width="8.85546875" style="6"/>
    <col min="1754" max="1754" width="5" style="6" customWidth="1"/>
    <col min="1755" max="1755" width="23.28515625" style="6" customWidth="1"/>
    <col min="1756" max="1756" width="11.5703125" style="6" customWidth="1"/>
    <col min="1757" max="1757" width="11.42578125" style="6" customWidth="1"/>
    <col min="1758" max="1759" width="16.42578125" style="6" customWidth="1"/>
    <col min="1760" max="1760" width="12.28515625" style="6" customWidth="1"/>
    <col min="1761" max="1762" width="8.85546875" style="6"/>
    <col min="1763" max="1763" width="21.7109375" style="6" customWidth="1"/>
    <col min="1764" max="1765" width="8.85546875" style="6"/>
    <col min="1766" max="1766" width="14.7109375" style="6" customWidth="1"/>
    <col min="1767" max="1767" width="14.28515625" style="6" customWidth="1"/>
    <col min="1768" max="2009" width="8.85546875" style="6"/>
    <col min="2010" max="2010" width="5" style="6" customWidth="1"/>
    <col min="2011" max="2011" width="23.28515625" style="6" customWidth="1"/>
    <col min="2012" max="2012" width="11.5703125" style="6" customWidth="1"/>
    <col min="2013" max="2013" width="11.42578125" style="6" customWidth="1"/>
    <col min="2014" max="2015" width="16.42578125" style="6" customWidth="1"/>
    <col min="2016" max="2016" width="12.28515625" style="6" customWidth="1"/>
    <col min="2017" max="2018" width="8.85546875" style="6"/>
    <col min="2019" max="2019" width="21.7109375" style="6" customWidth="1"/>
    <col min="2020" max="2021" width="8.85546875" style="6"/>
    <col min="2022" max="2022" width="14.7109375" style="6" customWidth="1"/>
    <col min="2023" max="2023" width="14.28515625" style="6" customWidth="1"/>
    <col min="2024" max="2265" width="8.85546875" style="6"/>
    <col min="2266" max="2266" width="5" style="6" customWidth="1"/>
    <col min="2267" max="2267" width="23.28515625" style="6" customWidth="1"/>
    <col min="2268" max="2268" width="11.5703125" style="6" customWidth="1"/>
    <col min="2269" max="2269" width="11.42578125" style="6" customWidth="1"/>
    <col min="2270" max="2271" width="16.42578125" style="6" customWidth="1"/>
    <col min="2272" max="2272" width="12.28515625" style="6" customWidth="1"/>
    <col min="2273" max="2274" width="8.85546875" style="6"/>
    <col min="2275" max="2275" width="21.7109375" style="6" customWidth="1"/>
    <col min="2276" max="2277" width="8.85546875" style="6"/>
    <col min="2278" max="2278" width="14.7109375" style="6" customWidth="1"/>
    <col min="2279" max="2279" width="14.28515625" style="6" customWidth="1"/>
    <col min="2280" max="2521" width="8.85546875" style="6"/>
    <col min="2522" max="2522" width="5" style="6" customWidth="1"/>
    <col min="2523" max="2523" width="23.28515625" style="6" customWidth="1"/>
    <col min="2524" max="2524" width="11.5703125" style="6" customWidth="1"/>
    <col min="2525" max="2525" width="11.42578125" style="6" customWidth="1"/>
    <col min="2526" max="2527" width="16.42578125" style="6" customWidth="1"/>
    <col min="2528" max="2528" width="12.28515625" style="6" customWidth="1"/>
    <col min="2529" max="2530" width="8.85546875" style="6"/>
    <col min="2531" max="2531" width="21.7109375" style="6" customWidth="1"/>
    <col min="2532" max="2533" width="8.85546875" style="6"/>
    <col min="2534" max="2534" width="14.7109375" style="6" customWidth="1"/>
    <col min="2535" max="2535" width="14.28515625" style="6" customWidth="1"/>
    <col min="2536" max="2777" width="8.85546875" style="6"/>
    <col min="2778" max="2778" width="5" style="6" customWidth="1"/>
    <col min="2779" max="2779" width="23.28515625" style="6" customWidth="1"/>
    <col min="2780" max="2780" width="11.5703125" style="6" customWidth="1"/>
    <col min="2781" max="2781" width="11.42578125" style="6" customWidth="1"/>
    <col min="2782" max="2783" width="16.42578125" style="6" customWidth="1"/>
    <col min="2784" max="2784" width="12.28515625" style="6" customWidth="1"/>
    <col min="2785" max="2786" width="8.85546875" style="6"/>
    <col min="2787" max="2787" width="21.7109375" style="6" customWidth="1"/>
    <col min="2788" max="2789" width="8.85546875" style="6"/>
    <col min="2790" max="2790" width="14.7109375" style="6" customWidth="1"/>
    <col min="2791" max="2791" width="14.28515625" style="6" customWidth="1"/>
    <col min="2792" max="3033" width="8.85546875" style="6"/>
    <col min="3034" max="3034" width="5" style="6" customWidth="1"/>
    <col min="3035" max="3035" width="23.28515625" style="6" customWidth="1"/>
    <col min="3036" max="3036" width="11.5703125" style="6" customWidth="1"/>
    <col min="3037" max="3037" width="11.42578125" style="6" customWidth="1"/>
    <col min="3038" max="3039" width="16.42578125" style="6" customWidth="1"/>
    <col min="3040" max="3040" width="12.28515625" style="6" customWidth="1"/>
    <col min="3041" max="3042" width="8.85546875" style="6"/>
    <col min="3043" max="3043" width="21.7109375" style="6" customWidth="1"/>
    <col min="3044" max="3045" width="8.85546875" style="6"/>
    <col min="3046" max="3046" width="14.7109375" style="6" customWidth="1"/>
    <col min="3047" max="3047" width="14.28515625" style="6" customWidth="1"/>
    <col min="3048" max="3289" width="8.85546875" style="6"/>
    <col min="3290" max="3290" width="5" style="6" customWidth="1"/>
    <col min="3291" max="3291" width="23.28515625" style="6" customWidth="1"/>
    <col min="3292" max="3292" width="11.5703125" style="6" customWidth="1"/>
    <col min="3293" max="3293" width="11.42578125" style="6" customWidth="1"/>
    <col min="3294" max="3295" width="16.42578125" style="6" customWidth="1"/>
    <col min="3296" max="3296" width="12.28515625" style="6" customWidth="1"/>
    <col min="3297" max="3298" width="8.85546875" style="6"/>
    <col min="3299" max="3299" width="21.7109375" style="6" customWidth="1"/>
    <col min="3300" max="3301" width="8.85546875" style="6"/>
    <col min="3302" max="3302" width="14.7109375" style="6" customWidth="1"/>
    <col min="3303" max="3303" width="14.28515625" style="6" customWidth="1"/>
    <col min="3304" max="3545" width="8.85546875" style="6"/>
    <col min="3546" max="3546" width="5" style="6" customWidth="1"/>
    <col min="3547" max="3547" width="23.28515625" style="6" customWidth="1"/>
    <col min="3548" max="3548" width="11.5703125" style="6" customWidth="1"/>
    <col min="3549" max="3549" width="11.42578125" style="6" customWidth="1"/>
    <col min="3550" max="3551" width="16.42578125" style="6" customWidth="1"/>
    <col min="3552" max="3552" width="12.28515625" style="6" customWidth="1"/>
    <col min="3553" max="3554" width="8.85546875" style="6"/>
    <col min="3555" max="3555" width="21.7109375" style="6" customWidth="1"/>
    <col min="3556" max="3557" width="8.85546875" style="6"/>
    <col min="3558" max="3558" width="14.7109375" style="6" customWidth="1"/>
    <col min="3559" max="3559" width="14.28515625" style="6" customWidth="1"/>
    <col min="3560" max="3801" width="8.85546875" style="6"/>
    <col min="3802" max="3802" width="5" style="6" customWidth="1"/>
    <col min="3803" max="3803" width="23.28515625" style="6" customWidth="1"/>
    <col min="3804" max="3804" width="11.5703125" style="6" customWidth="1"/>
    <col min="3805" max="3805" width="11.42578125" style="6" customWidth="1"/>
    <col min="3806" max="3807" width="16.42578125" style="6" customWidth="1"/>
    <col min="3808" max="3808" width="12.28515625" style="6" customWidth="1"/>
    <col min="3809" max="3810" width="8.85546875" style="6"/>
    <col min="3811" max="3811" width="21.7109375" style="6" customWidth="1"/>
    <col min="3812" max="3813" width="8.85546875" style="6"/>
    <col min="3814" max="3814" width="14.7109375" style="6" customWidth="1"/>
    <col min="3815" max="3815" width="14.28515625" style="6" customWidth="1"/>
    <col min="3816" max="4057" width="8.85546875" style="6"/>
    <col min="4058" max="4058" width="5" style="6" customWidth="1"/>
    <col min="4059" max="4059" width="23.28515625" style="6" customWidth="1"/>
    <col min="4060" max="4060" width="11.5703125" style="6" customWidth="1"/>
    <col min="4061" max="4061" width="11.42578125" style="6" customWidth="1"/>
    <col min="4062" max="4063" width="16.42578125" style="6" customWidth="1"/>
    <col min="4064" max="4064" width="12.28515625" style="6" customWidth="1"/>
    <col min="4065" max="4066" width="8.85546875" style="6"/>
    <col min="4067" max="4067" width="21.7109375" style="6" customWidth="1"/>
    <col min="4068" max="4069" width="8.85546875" style="6"/>
    <col min="4070" max="4070" width="14.7109375" style="6" customWidth="1"/>
    <col min="4071" max="4071" width="14.28515625" style="6" customWidth="1"/>
    <col min="4072" max="4313" width="8.85546875" style="6"/>
    <col min="4314" max="4314" width="5" style="6" customWidth="1"/>
    <col min="4315" max="4315" width="23.28515625" style="6" customWidth="1"/>
    <col min="4316" max="4316" width="11.5703125" style="6" customWidth="1"/>
    <col min="4317" max="4317" width="11.42578125" style="6" customWidth="1"/>
    <col min="4318" max="4319" width="16.42578125" style="6" customWidth="1"/>
    <col min="4320" max="4320" width="12.28515625" style="6" customWidth="1"/>
    <col min="4321" max="4322" width="8.85546875" style="6"/>
    <col min="4323" max="4323" width="21.7109375" style="6" customWidth="1"/>
    <col min="4324" max="4325" width="8.85546875" style="6"/>
    <col min="4326" max="4326" width="14.7109375" style="6" customWidth="1"/>
    <col min="4327" max="4327" width="14.28515625" style="6" customWidth="1"/>
    <col min="4328" max="4569" width="8.85546875" style="6"/>
    <col min="4570" max="4570" width="5" style="6" customWidth="1"/>
    <col min="4571" max="4571" width="23.28515625" style="6" customWidth="1"/>
    <col min="4572" max="4572" width="11.5703125" style="6" customWidth="1"/>
    <col min="4573" max="4573" width="11.42578125" style="6" customWidth="1"/>
    <col min="4574" max="4575" width="16.42578125" style="6" customWidth="1"/>
    <col min="4576" max="4576" width="12.28515625" style="6" customWidth="1"/>
    <col min="4577" max="4578" width="8.85546875" style="6"/>
    <col min="4579" max="4579" width="21.7109375" style="6" customWidth="1"/>
    <col min="4580" max="4581" width="8.85546875" style="6"/>
    <col min="4582" max="4582" width="14.7109375" style="6" customWidth="1"/>
    <col min="4583" max="4583" width="14.28515625" style="6" customWidth="1"/>
    <col min="4584" max="4825" width="8.85546875" style="6"/>
    <col min="4826" max="4826" width="5" style="6" customWidth="1"/>
    <col min="4827" max="4827" width="23.28515625" style="6" customWidth="1"/>
    <col min="4828" max="4828" width="11.5703125" style="6" customWidth="1"/>
    <col min="4829" max="4829" width="11.42578125" style="6" customWidth="1"/>
    <col min="4830" max="4831" width="16.42578125" style="6" customWidth="1"/>
    <col min="4832" max="4832" width="12.28515625" style="6" customWidth="1"/>
    <col min="4833" max="4834" width="8.85546875" style="6"/>
    <col min="4835" max="4835" width="21.7109375" style="6" customWidth="1"/>
    <col min="4836" max="4837" width="8.85546875" style="6"/>
    <col min="4838" max="4838" width="14.7109375" style="6" customWidth="1"/>
    <col min="4839" max="4839" width="14.28515625" style="6" customWidth="1"/>
    <col min="4840" max="5081" width="8.85546875" style="6"/>
    <col min="5082" max="5082" width="5" style="6" customWidth="1"/>
    <col min="5083" max="5083" width="23.28515625" style="6" customWidth="1"/>
    <col min="5084" max="5084" width="11.5703125" style="6" customWidth="1"/>
    <col min="5085" max="5085" width="11.42578125" style="6" customWidth="1"/>
    <col min="5086" max="5087" width="16.42578125" style="6" customWidth="1"/>
    <col min="5088" max="5088" width="12.28515625" style="6" customWidth="1"/>
    <col min="5089" max="5090" width="8.85546875" style="6"/>
    <col min="5091" max="5091" width="21.7109375" style="6" customWidth="1"/>
    <col min="5092" max="5093" width="8.85546875" style="6"/>
    <col min="5094" max="5094" width="14.7109375" style="6" customWidth="1"/>
    <col min="5095" max="5095" width="14.28515625" style="6" customWidth="1"/>
    <col min="5096" max="5337" width="8.85546875" style="6"/>
    <col min="5338" max="5338" width="5" style="6" customWidth="1"/>
    <col min="5339" max="5339" width="23.28515625" style="6" customWidth="1"/>
    <col min="5340" max="5340" width="11.5703125" style="6" customWidth="1"/>
    <col min="5341" max="5341" width="11.42578125" style="6" customWidth="1"/>
    <col min="5342" max="5343" width="16.42578125" style="6" customWidth="1"/>
    <col min="5344" max="5344" width="12.28515625" style="6" customWidth="1"/>
    <col min="5345" max="5346" width="8.85546875" style="6"/>
    <col min="5347" max="5347" width="21.7109375" style="6" customWidth="1"/>
    <col min="5348" max="5349" width="8.85546875" style="6"/>
    <col min="5350" max="5350" width="14.7109375" style="6" customWidth="1"/>
    <col min="5351" max="5351" width="14.28515625" style="6" customWidth="1"/>
    <col min="5352" max="5593" width="8.85546875" style="6"/>
    <col min="5594" max="5594" width="5" style="6" customWidth="1"/>
    <col min="5595" max="5595" width="23.28515625" style="6" customWidth="1"/>
    <col min="5596" max="5596" width="11.5703125" style="6" customWidth="1"/>
    <col min="5597" max="5597" width="11.42578125" style="6" customWidth="1"/>
    <col min="5598" max="5599" width="16.42578125" style="6" customWidth="1"/>
    <col min="5600" max="5600" width="12.28515625" style="6" customWidth="1"/>
    <col min="5601" max="5602" width="8.85546875" style="6"/>
    <col min="5603" max="5603" width="21.7109375" style="6" customWidth="1"/>
    <col min="5604" max="5605" width="8.85546875" style="6"/>
    <col min="5606" max="5606" width="14.7109375" style="6" customWidth="1"/>
    <col min="5607" max="5607" width="14.28515625" style="6" customWidth="1"/>
    <col min="5608" max="5849" width="8.85546875" style="6"/>
    <col min="5850" max="5850" width="5" style="6" customWidth="1"/>
    <col min="5851" max="5851" width="23.28515625" style="6" customWidth="1"/>
    <col min="5852" max="5852" width="11.5703125" style="6" customWidth="1"/>
    <col min="5853" max="5853" width="11.42578125" style="6" customWidth="1"/>
    <col min="5854" max="5855" width="16.42578125" style="6" customWidth="1"/>
    <col min="5856" max="5856" width="12.28515625" style="6" customWidth="1"/>
    <col min="5857" max="5858" width="8.85546875" style="6"/>
    <col min="5859" max="5859" width="21.7109375" style="6" customWidth="1"/>
    <col min="5860" max="5861" width="8.85546875" style="6"/>
    <col min="5862" max="5862" width="14.7109375" style="6" customWidth="1"/>
    <col min="5863" max="5863" width="14.28515625" style="6" customWidth="1"/>
    <col min="5864" max="6105" width="8.85546875" style="6"/>
    <col min="6106" max="6106" width="5" style="6" customWidth="1"/>
    <col min="6107" max="6107" width="23.28515625" style="6" customWidth="1"/>
    <col min="6108" max="6108" width="11.5703125" style="6" customWidth="1"/>
    <col min="6109" max="6109" width="11.42578125" style="6" customWidth="1"/>
    <col min="6110" max="6111" width="16.42578125" style="6" customWidth="1"/>
    <col min="6112" max="6112" width="12.28515625" style="6" customWidth="1"/>
    <col min="6113" max="6114" width="8.85546875" style="6"/>
    <col min="6115" max="6115" width="21.7109375" style="6" customWidth="1"/>
    <col min="6116" max="6117" width="8.85546875" style="6"/>
    <col min="6118" max="6118" width="14.7109375" style="6" customWidth="1"/>
    <col min="6119" max="6119" width="14.28515625" style="6" customWidth="1"/>
    <col min="6120" max="6361" width="8.85546875" style="6"/>
    <col min="6362" max="6362" width="5" style="6" customWidth="1"/>
    <col min="6363" max="6363" width="23.28515625" style="6" customWidth="1"/>
    <col min="6364" max="6364" width="11.5703125" style="6" customWidth="1"/>
    <col min="6365" max="6365" width="11.42578125" style="6" customWidth="1"/>
    <col min="6366" max="6367" width="16.42578125" style="6" customWidth="1"/>
    <col min="6368" max="6368" width="12.28515625" style="6" customWidth="1"/>
    <col min="6369" max="6370" width="8.85546875" style="6"/>
    <col min="6371" max="6371" width="21.7109375" style="6" customWidth="1"/>
    <col min="6372" max="6373" width="8.85546875" style="6"/>
    <col min="6374" max="6374" width="14.7109375" style="6" customWidth="1"/>
    <col min="6375" max="6375" width="14.28515625" style="6" customWidth="1"/>
    <col min="6376" max="6617" width="8.85546875" style="6"/>
    <col min="6618" max="6618" width="5" style="6" customWidth="1"/>
    <col min="6619" max="6619" width="23.28515625" style="6" customWidth="1"/>
    <col min="6620" max="6620" width="11.5703125" style="6" customWidth="1"/>
    <col min="6621" max="6621" width="11.42578125" style="6" customWidth="1"/>
    <col min="6622" max="6623" width="16.42578125" style="6" customWidth="1"/>
    <col min="6624" max="6624" width="12.28515625" style="6" customWidth="1"/>
    <col min="6625" max="6626" width="8.85546875" style="6"/>
    <col min="6627" max="6627" width="21.7109375" style="6" customWidth="1"/>
    <col min="6628" max="6629" width="8.85546875" style="6"/>
    <col min="6630" max="6630" width="14.7109375" style="6" customWidth="1"/>
    <col min="6631" max="6631" width="14.28515625" style="6" customWidth="1"/>
    <col min="6632" max="6873" width="8.85546875" style="6"/>
    <col min="6874" max="6874" width="5" style="6" customWidth="1"/>
    <col min="6875" max="6875" width="23.28515625" style="6" customWidth="1"/>
    <col min="6876" max="6876" width="11.5703125" style="6" customWidth="1"/>
    <col min="6877" max="6877" width="11.42578125" style="6" customWidth="1"/>
    <col min="6878" max="6879" width="16.42578125" style="6" customWidth="1"/>
    <col min="6880" max="6880" width="12.28515625" style="6" customWidth="1"/>
    <col min="6881" max="6882" width="8.85546875" style="6"/>
    <col min="6883" max="6883" width="21.7109375" style="6" customWidth="1"/>
    <col min="6884" max="6885" width="8.85546875" style="6"/>
    <col min="6886" max="6886" width="14.7109375" style="6" customWidth="1"/>
    <col min="6887" max="6887" width="14.28515625" style="6" customWidth="1"/>
    <col min="6888" max="7129" width="8.85546875" style="6"/>
    <col min="7130" max="7130" width="5" style="6" customWidth="1"/>
    <col min="7131" max="7131" width="23.28515625" style="6" customWidth="1"/>
    <col min="7132" max="7132" width="11.5703125" style="6" customWidth="1"/>
    <col min="7133" max="7133" width="11.42578125" style="6" customWidth="1"/>
    <col min="7134" max="7135" width="16.42578125" style="6" customWidth="1"/>
    <col min="7136" max="7136" width="12.28515625" style="6" customWidth="1"/>
    <col min="7137" max="7138" width="8.85546875" style="6"/>
    <col min="7139" max="7139" width="21.7109375" style="6" customWidth="1"/>
    <col min="7140" max="7141" width="8.85546875" style="6"/>
    <col min="7142" max="7142" width="14.7109375" style="6" customWidth="1"/>
    <col min="7143" max="7143" width="14.28515625" style="6" customWidth="1"/>
    <col min="7144" max="7385" width="8.85546875" style="6"/>
    <col min="7386" max="7386" width="5" style="6" customWidth="1"/>
    <col min="7387" max="7387" width="23.28515625" style="6" customWidth="1"/>
    <col min="7388" max="7388" width="11.5703125" style="6" customWidth="1"/>
    <col min="7389" max="7389" width="11.42578125" style="6" customWidth="1"/>
    <col min="7390" max="7391" width="16.42578125" style="6" customWidth="1"/>
    <col min="7392" max="7392" width="12.28515625" style="6" customWidth="1"/>
    <col min="7393" max="7394" width="8.85546875" style="6"/>
    <col min="7395" max="7395" width="21.7109375" style="6" customWidth="1"/>
    <col min="7396" max="7397" width="8.85546875" style="6"/>
    <col min="7398" max="7398" width="14.7109375" style="6" customWidth="1"/>
    <col min="7399" max="7399" width="14.28515625" style="6" customWidth="1"/>
    <col min="7400" max="7641" width="8.85546875" style="6"/>
    <col min="7642" max="7642" width="5" style="6" customWidth="1"/>
    <col min="7643" max="7643" width="23.28515625" style="6" customWidth="1"/>
    <col min="7644" max="7644" width="11.5703125" style="6" customWidth="1"/>
    <col min="7645" max="7645" width="11.42578125" style="6" customWidth="1"/>
    <col min="7646" max="7647" width="16.42578125" style="6" customWidth="1"/>
    <col min="7648" max="7648" width="12.28515625" style="6" customWidth="1"/>
    <col min="7649" max="7650" width="8.85546875" style="6"/>
    <col min="7651" max="7651" width="21.7109375" style="6" customWidth="1"/>
    <col min="7652" max="7653" width="8.85546875" style="6"/>
    <col min="7654" max="7654" width="14.7109375" style="6" customWidth="1"/>
    <col min="7655" max="7655" width="14.28515625" style="6" customWidth="1"/>
    <col min="7656" max="7897" width="8.85546875" style="6"/>
    <col min="7898" max="7898" width="5" style="6" customWidth="1"/>
    <col min="7899" max="7899" width="23.28515625" style="6" customWidth="1"/>
    <col min="7900" max="7900" width="11.5703125" style="6" customWidth="1"/>
    <col min="7901" max="7901" width="11.42578125" style="6" customWidth="1"/>
    <col min="7902" max="7903" width="16.42578125" style="6" customWidth="1"/>
    <col min="7904" max="7904" width="12.28515625" style="6" customWidth="1"/>
    <col min="7905" max="7906" width="8.85546875" style="6"/>
    <col min="7907" max="7907" width="21.7109375" style="6" customWidth="1"/>
    <col min="7908" max="7909" width="8.85546875" style="6"/>
    <col min="7910" max="7910" width="14.7109375" style="6" customWidth="1"/>
    <col min="7911" max="7911" width="14.28515625" style="6" customWidth="1"/>
    <col min="7912" max="8153" width="8.85546875" style="6"/>
    <col min="8154" max="8154" width="5" style="6" customWidth="1"/>
    <col min="8155" max="8155" width="23.28515625" style="6" customWidth="1"/>
    <col min="8156" max="8156" width="11.5703125" style="6" customWidth="1"/>
    <col min="8157" max="8157" width="11.42578125" style="6" customWidth="1"/>
    <col min="8158" max="8159" width="16.42578125" style="6" customWidth="1"/>
    <col min="8160" max="8160" width="12.28515625" style="6" customWidth="1"/>
    <col min="8161" max="8162" width="8.85546875" style="6"/>
    <col min="8163" max="8163" width="21.7109375" style="6" customWidth="1"/>
    <col min="8164" max="8165" width="8.85546875" style="6"/>
    <col min="8166" max="8166" width="14.7109375" style="6" customWidth="1"/>
    <col min="8167" max="8167" width="14.28515625" style="6" customWidth="1"/>
    <col min="8168" max="8409" width="8.85546875" style="6"/>
    <col min="8410" max="8410" width="5" style="6" customWidth="1"/>
    <col min="8411" max="8411" width="23.28515625" style="6" customWidth="1"/>
    <col min="8412" max="8412" width="11.5703125" style="6" customWidth="1"/>
    <col min="8413" max="8413" width="11.42578125" style="6" customWidth="1"/>
    <col min="8414" max="8415" width="16.42578125" style="6" customWidth="1"/>
    <col min="8416" max="8416" width="12.28515625" style="6" customWidth="1"/>
    <col min="8417" max="8418" width="8.85546875" style="6"/>
    <col min="8419" max="8419" width="21.7109375" style="6" customWidth="1"/>
    <col min="8420" max="8421" width="8.85546875" style="6"/>
    <col min="8422" max="8422" width="14.7109375" style="6" customWidth="1"/>
    <col min="8423" max="8423" width="14.28515625" style="6" customWidth="1"/>
    <col min="8424" max="8665" width="8.85546875" style="6"/>
    <col min="8666" max="8666" width="5" style="6" customWidth="1"/>
    <col min="8667" max="8667" width="23.28515625" style="6" customWidth="1"/>
    <col min="8668" max="8668" width="11.5703125" style="6" customWidth="1"/>
    <col min="8669" max="8669" width="11.42578125" style="6" customWidth="1"/>
    <col min="8670" max="8671" width="16.42578125" style="6" customWidth="1"/>
    <col min="8672" max="8672" width="12.28515625" style="6" customWidth="1"/>
    <col min="8673" max="8674" width="8.85546875" style="6"/>
    <col min="8675" max="8675" width="21.7109375" style="6" customWidth="1"/>
    <col min="8676" max="8677" width="8.85546875" style="6"/>
    <col min="8678" max="8678" width="14.7109375" style="6" customWidth="1"/>
    <col min="8679" max="8679" width="14.28515625" style="6" customWidth="1"/>
    <col min="8680" max="8921" width="8.85546875" style="6"/>
    <col min="8922" max="8922" width="5" style="6" customWidth="1"/>
    <col min="8923" max="8923" width="23.28515625" style="6" customWidth="1"/>
    <col min="8924" max="8924" width="11.5703125" style="6" customWidth="1"/>
    <col min="8925" max="8925" width="11.42578125" style="6" customWidth="1"/>
    <col min="8926" max="8927" width="16.42578125" style="6" customWidth="1"/>
    <col min="8928" max="8928" width="12.28515625" style="6" customWidth="1"/>
    <col min="8929" max="8930" width="8.85546875" style="6"/>
    <col min="8931" max="8931" width="21.7109375" style="6" customWidth="1"/>
    <col min="8932" max="8933" width="8.85546875" style="6"/>
    <col min="8934" max="8934" width="14.7109375" style="6" customWidth="1"/>
    <col min="8935" max="8935" width="14.28515625" style="6" customWidth="1"/>
    <col min="8936" max="9177" width="8.85546875" style="6"/>
    <col min="9178" max="9178" width="5" style="6" customWidth="1"/>
    <col min="9179" max="9179" width="23.28515625" style="6" customWidth="1"/>
    <col min="9180" max="9180" width="11.5703125" style="6" customWidth="1"/>
    <col min="9181" max="9181" width="11.42578125" style="6" customWidth="1"/>
    <col min="9182" max="9183" width="16.42578125" style="6" customWidth="1"/>
    <col min="9184" max="9184" width="12.28515625" style="6" customWidth="1"/>
    <col min="9185" max="9186" width="8.85546875" style="6"/>
    <col min="9187" max="9187" width="21.7109375" style="6" customWidth="1"/>
    <col min="9188" max="9189" width="8.85546875" style="6"/>
    <col min="9190" max="9190" width="14.7109375" style="6" customWidth="1"/>
    <col min="9191" max="9191" width="14.28515625" style="6" customWidth="1"/>
    <col min="9192" max="9433" width="8.85546875" style="6"/>
    <col min="9434" max="9434" width="5" style="6" customWidth="1"/>
    <col min="9435" max="9435" width="23.28515625" style="6" customWidth="1"/>
    <col min="9436" max="9436" width="11.5703125" style="6" customWidth="1"/>
    <col min="9437" max="9437" width="11.42578125" style="6" customWidth="1"/>
    <col min="9438" max="9439" width="16.42578125" style="6" customWidth="1"/>
    <col min="9440" max="9440" width="12.28515625" style="6" customWidth="1"/>
    <col min="9441" max="9442" width="8.85546875" style="6"/>
    <col min="9443" max="9443" width="21.7109375" style="6" customWidth="1"/>
    <col min="9444" max="9445" width="8.85546875" style="6"/>
    <col min="9446" max="9446" width="14.7109375" style="6" customWidth="1"/>
    <col min="9447" max="9447" width="14.28515625" style="6" customWidth="1"/>
    <col min="9448" max="9689" width="8.85546875" style="6"/>
    <col min="9690" max="9690" width="5" style="6" customWidth="1"/>
    <col min="9691" max="9691" width="23.28515625" style="6" customWidth="1"/>
    <col min="9692" max="9692" width="11.5703125" style="6" customWidth="1"/>
    <col min="9693" max="9693" width="11.42578125" style="6" customWidth="1"/>
    <col min="9694" max="9695" width="16.42578125" style="6" customWidth="1"/>
    <col min="9696" max="9696" width="12.28515625" style="6" customWidth="1"/>
    <col min="9697" max="9698" width="8.85546875" style="6"/>
    <col min="9699" max="9699" width="21.7109375" style="6" customWidth="1"/>
    <col min="9700" max="9701" width="8.85546875" style="6"/>
    <col min="9702" max="9702" width="14.7109375" style="6" customWidth="1"/>
    <col min="9703" max="9703" width="14.28515625" style="6" customWidth="1"/>
    <col min="9704" max="9945" width="8.85546875" style="6"/>
    <col min="9946" max="9946" width="5" style="6" customWidth="1"/>
    <col min="9947" max="9947" width="23.28515625" style="6" customWidth="1"/>
    <col min="9948" max="9948" width="11.5703125" style="6" customWidth="1"/>
    <col min="9949" max="9949" width="11.42578125" style="6" customWidth="1"/>
    <col min="9950" max="9951" width="16.42578125" style="6" customWidth="1"/>
    <col min="9952" max="9952" width="12.28515625" style="6" customWidth="1"/>
    <col min="9953" max="9954" width="8.85546875" style="6"/>
    <col min="9955" max="9955" width="21.7109375" style="6" customWidth="1"/>
    <col min="9956" max="9957" width="8.85546875" style="6"/>
    <col min="9958" max="9958" width="14.7109375" style="6" customWidth="1"/>
    <col min="9959" max="9959" width="14.28515625" style="6" customWidth="1"/>
    <col min="9960" max="10201" width="8.85546875" style="6"/>
    <col min="10202" max="10202" width="5" style="6" customWidth="1"/>
    <col min="10203" max="10203" width="23.28515625" style="6" customWidth="1"/>
    <col min="10204" max="10204" width="11.5703125" style="6" customWidth="1"/>
    <col min="10205" max="10205" width="11.42578125" style="6" customWidth="1"/>
    <col min="10206" max="10207" width="16.42578125" style="6" customWidth="1"/>
    <col min="10208" max="10208" width="12.28515625" style="6" customWidth="1"/>
    <col min="10209" max="10210" width="8.85546875" style="6"/>
    <col min="10211" max="10211" width="21.7109375" style="6" customWidth="1"/>
    <col min="10212" max="10213" width="8.85546875" style="6"/>
    <col min="10214" max="10214" width="14.7109375" style="6" customWidth="1"/>
    <col min="10215" max="10215" width="14.28515625" style="6" customWidth="1"/>
    <col min="10216" max="10457" width="8.85546875" style="6"/>
    <col min="10458" max="10458" width="5" style="6" customWidth="1"/>
    <col min="10459" max="10459" width="23.28515625" style="6" customWidth="1"/>
    <col min="10460" max="10460" width="11.5703125" style="6" customWidth="1"/>
    <col min="10461" max="10461" width="11.42578125" style="6" customWidth="1"/>
    <col min="10462" max="10463" width="16.42578125" style="6" customWidth="1"/>
    <col min="10464" max="10464" width="12.28515625" style="6" customWidth="1"/>
    <col min="10465" max="10466" width="8.85546875" style="6"/>
    <col min="10467" max="10467" width="21.7109375" style="6" customWidth="1"/>
    <col min="10468" max="10469" width="8.85546875" style="6"/>
    <col min="10470" max="10470" width="14.7109375" style="6" customWidth="1"/>
    <col min="10471" max="10471" width="14.28515625" style="6" customWidth="1"/>
    <col min="10472" max="10713" width="8.85546875" style="6"/>
    <col min="10714" max="10714" width="5" style="6" customWidth="1"/>
    <col min="10715" max="10715" width="23.28515625" style="6" customWidth="1"/>
    <col min="10716" max="10716" width="11.5703125" style="6" customWidth="1"/>
    <col min="10717" max="10717" width="11.42578125" style="6" customWidth="1"/>
    <col min="10718" max="10719" width="16.42578125" style="6" customWidth="1"/>
    <col min="10720" max="10720" width="12.28515625" style="6" customWidth="1"/>
    <col min="10721" max="10722" width="8.85546875" style="6"/>
    <col min="10723" max="10723" width="21.7109375" style="6" customWidth="1"/>
    <col min="10724" max="10725" width="8.85546875" style="6"/>
    <col min="10726" max="10726" width="14.7109375" style="6" customWidth="1"/>
    <col min="10727" max="10727" width="14.28515625" style="6" customWidth="1"/>
    <col min="10728" max="10969" width="8.85546875" style="6"/>
    <col min="10970" max="10970" width="5" style="6" customWidth="1"/>
    <col min="10971" max="10971" width="23.28515625" style="6" customWidth="1"/>
    <col min="10972" max="10972" width="11.5703125" style="6" customWidth="1"/>
    <col min="10973" max="10973" width="11.42578125" style="6" customWidth="1"/>
    <col min="10974" max="10975" width="16.42578125" style="6" customWidth="1"/>
    <col min="10976" max="10976" width="12.28515625" style="6" customWidth="1"/>
    <col min="10977" max="10978" width="8.85546875" style="6"/>
    <col min="10979" max="10979" width="21.7109375" style="6" customWidth="1"/>
    <col min="10980" max="10981" width="8.85546875" style="6"/>
    <col min="10982" max="10982" width="14.7109375" style="6" customWidth="1"/>
    <col min="10983" max="10983" width="14.28515625" style="6" customWidth="1"/>
    <col min="10984" max="11225" width="8.85546875" style="6"/>
    <col min="11226" max="11226" width="5" style="6" customWidth="1"/>
    <col min="11227" max="11227" width="23.28515625" style="6" customWidth="1"/>
    <col min="11228" max="11228" width="11.5703125" style="6" customWidth="1"/>
    <col min="11229" max="11229" width="11.42578125" style="6" customWidth="1"/>
    <col min="11230" max="11231" width="16.42578125" style="6" customWidth="1"/>
    <col min="11232" max="11232" width="12.28515625" style="6" customWidth="1"/>
    <col min="11233" max="11234" width="8.85546875" style="6"/>
    <col min="11235" max="11235" width="21.7109375" style="6" customWidth="1"/>
    <col min="11236" max="11237" width="8.85546875" style="6"/>
    <col min="11238" max="11238" width="14.7109375" style="6" customWidth="1"/>
    <col min="11239" max="11239" width="14.28515625" style="6" customWidth="1"/>
    <col min="11240" max="11481" width="8.85546875" style="6"/>
    <col min="11482" max="11482" width="5" style="6" customWidth="1"/>
    <col min="11483" max="11483" width="23.28515625" style="6" customWidth="1"/>
    <col min="11484" max="11484" width="11.5703125" style="6" customWidth="1"/>
    <col min="11485" max="11485" width="11.42578125" style="6" customWidth="1"/>
    <col min="11486" max="11487" width="16.42578125" style="6" customWidth="1"/>
    <col min="11488" max="11488" width="12.28515625" style="6" customWidth="1"/>
    <col min="11489" max="11490" width="8.85546875" style="6"/>
    <col min="11491" max="11491" width="21.7109375" style="6" customWidth="1"/>
    <col min="11492" max="11493" width="8.85546875" style="6"/>
    <col min="11494" max="11494" width="14.7109375" style="6" customWidth="1"/>
    <col min="11495" max="11495" width="14.28515625" style="6" customWidth="1"/>
    <col min="11496" max="11737" width="8.85546875" style="6"/>
    <col min="11738" max="11738" width="5" style="6" customWidth="1"/>
    <col min="11739" max="11739" width="23.28515625" style="6" customWidth="1"/>
    <col min="11740" max="11740" width="11.5703125" style="6" customWidth="1"/>
    <col min="11741" max="11741" width="11.42578125" style="6" customWidth="1"/>
    <col min="11742" max="11743" width="16.42578125" style="6" customWidth="1"/>
    <col min="11744" max="11744" width="12.28515625" style="6" customWidth="1"/>
    <col min="11745" max="11746" width="8.85546875" style="6"/>
    <col min="11747" max="11747" width="21.7109375" style="6" customWidth="1"/>
    <col min="11748" max="11749" width="8.85546875" style="6"/>
    <col min="11750" max="11750" width="14.7109375" style="6" customWidth="1"/>
    <col min="11751" max="11751" width="14.28515625" style="6" customWidth="1"/>
    <col min="11752" max="11993" width="8.85546875" style="6"/>
    <col min="11994" max="11994" width="5" style="6" customWidth="1"/>
    <col min="11995" max="11995" width="23.28515625" style="6" customWidth="1"/>
    <col min="11996" max="11996" width="11.5703125" style="6" customWidth="1"/>
    <col min="11997" max="11997" width="11.42578125" style="6" customWidth="1"/>
    <col min="11998" max="11999" width="16.42578125" style="6" customWidth="1"/>
    <col min="12000" max="12000" width="12.28515625" style="6" customWidth="1"/>
    <col min="12001" max="12002" width="8.85546875" style="6"/>
    <col min="12003" max="12003" width="21.7109375" style="6" customWidth="1"/>
    <col min="12004" max="12005" width="8.85546875" style="6"/>
    <col min="12006" max="12006" width="14.7109375" style="6" customWidth="1"/>
    <col min="12007" max="12007" width="14.28515625" style="6" customWidth="1"/>
    <col min="12008" max="12249" width="8.85546875" style="6"/>
    <col min="12250" max="12250" width="5" style="6" customWidth="1"/>
    <col min="12251" max="12251" width="23.28515625" style="6" customWidth="1"/>
    <col min="12252" max="12252" width="11.5703125" style="6" customWidth="1"/>
    <col min="12253" max="12253" width="11.42578125" style="6" customWidth="1"/>
    <col min="12254" max="12255" width="16.42578125" style="6" customWidth="1"/>
    <col min="12256" max="12256" width="12.28515625" style="6" customWidth="1"/>
    <col min="12257" max="12258" width="8.85546875" style="6"/>
    <col min="12259" max="12259" width="21.7109375" style="6" customWidth="1"/>
    <col min="12260" max="12261" width="8.85546875" style="6"/>
    <col min="12262" max="12262" width="14.7109375" style="6" customWidth="1"/>
    <col min="12263" max="12263" width="14.28515625" style="6" customWidth="1"/>
    <col min="12264" max="12505" width="8.85546875" style="6"/>
    <col min="12506" max="12506" width="5" style="6" customWidth="1"/>
    <col min="12507" max="12507" width="23.28515625" style="6" customWidth="1"/>
    <col min="12508" max="12508" width="11.5703125" style="6" customWidth="1"/>
    <col min="12509" max="12509" width="11.42578125" style="6" customWidth="1"/>
    <col min="12510" max="12511" width="16.42578125" style="6" customWidth="1"/>
    <col min="12512" max="12512" width="12.28515625" style="6" customWidth="1"/>
    <col min="12513" max="12514" width="8.85546875" style="6"/>
    <col min="12515" max="12515" width="21.7109375" style="6" customWidth="1"/>
    <col min="12516" max="12517" width="8.85546875" style="6"/>
    <col min="12518" max="12518" width="14.7109375" style="6" customWidth="1"/>
    <col min="12519" max="12519" width="14.28515625" style="6" customWidth="1"/>
    <col min="12520" max="12761" width="8.85546875" style="6"/>
    <col min="12762" max="12762" width="5" style="6" customWidth="1"/>
    <col min="12763" max="12763" width="23.28515625" style="6" customWidth="1"/>
    <col min="12764" max="12764" width="11.5703125" style="6" customWidth="1"/>
    <col min="12765" max="12765" width="11.42578125" style="6" customWidth="1"/>
    <col min="12766" max="12767" width="16.42578125" style="6" customWidth="1"/>
    <col min="12768" max="12768" width="12.28515625" style="6" customWidth="1"/>
    <col min="12769" max="12770" width="8.85546875" style="6"/>
    <col min="12771" max="12771" width="21.7109375" style="6" customWidth="1"/>
    <col min="12772" max="12773" width="8.85546875" style="6"/>
    <col min="12774" max="12774" width="14.7109375" style="6" customWidth="1"/>
    <col min="12775" max="12775" width="14.28515625" style="6" customWidth="1"/>
    <col min="12776" max="13017" width="8.85546875" style="6"/>
    <col min="13018" max="13018" width="5" style="6" customWidth="1"/>
    <col min="13019" max="13019" width="23.28515625" style="6" customWidth="1"/>
    <col min="13020" max="13020" width="11.5703125" style="6" customWidth="1"/>
    <col min="13021" max="13021" width="11.42578125" style="6" customWidth="1"/>
    <col min="13022" max="13023" width="16.42578125" style="6" customWidth="1"/>
    <col min="13024" max="13024" width="12.28515625" style="6" customWidth="1"/>
    <col min="13025" max="13026" width="8.85546875" style="6"/>
    <col min="13027" max="13027" width="21.7109375" style="6" customWidth="1"/>
    <col min="13028" max="13029" width="8.85546875" style="6"/>
    <col min="13030" max="13030" width="14.7109375" style="6" customWidth="1"/>
    <col min="13031" max="13031" width="14.28515625" style="6" customWidth="1"/>
    <col min="13032" max="13273" width="8.85546875" style="6"/>
    <col min="13274" max="13274" width="5" style="6" customWidth="1"/>
    <col min="13275" max="13275" width="23.28515625" style="6" customWidth="1"/>
    <col min="13276" max="13276" width="11.5703125" style="6" customWidth="1"/>
    <col min="13277" max="13277" width="11.42578125" style="6" customWidth="1"/>
    <col min="13278" max="13279" width="16.42578125" style="6" customWidth="1"/>
    <col min="13280" max="13280" width="12.28515625" style="6" customWidth="1"/>
    <col min="13281" max="13282" width="8.85546875" style="6"/>
    <col min="13283" max="13283" width="21.7109375" style="6" customWidth="1"/>
    <col min="13284" max="13285" width="8.85546875" style="6"/>
    <col min="13286" max="13286" width="14.7109375" style="6" customWidth="1"/>
    <col min="13287" max="13287" width="14.28515625" style="6" customWidth="1"/>
    <col min="13288" max="13529" width="8.85546875" style="6"/>
    <col min="13530" max="13530" width="5" style="6" customWidth="1"/>
    <col min="13531" max="13531" width="23.28515625" style="6" customWidth="1"/>
    <col min="13532" max="13532" width="11.5703125" style="6" customWidth="1"/>
    <col min="13533" max="13533" width="11.42578125" style="6" customWidth="1"/>
    <col min="13534" max="13535" width="16.42578125" style="6" customWidth="1"/>
    <col min="13536" max="13536" width="12.28515625" style="6" customWidth="1"/>
    <col min="13537" max="13538" width="8.85546875" style="6"/>
    <col min="13539" max="13539" width="21.7109375" style="6" customWidth="1"/>
    <col min="13540" max="13541" width="8.85546875" style="6"/>
    <col min="13542" max="13542" width="14.7109375" style="6" customWidth="1"/>
    <col min="13543" max="13543" width="14.28515625" style="6" customWidth="1"/>
    <col min="13544" max="13785" width="8.85546875" style="6"/>
    <col min="13786" max="13786" width="5" style="6" customWidth="1"/>
    <col min="13787" max="13787" width="23.28515625" style="6" customWidth="1"/>
    <col min="13788" max="13788" width="11.5703125" style="6" customWidth="1"/>
    <col min="13789" max="13789" width="11.42578125" style="6" customWidth="1"/>
    <col min="13790" max="13791" width="16.42578125" style="6" customWidth="1"/>
    <col min="13792" max="13792" width="12.28515625" style="6" customWidth="1"/>
    <col min="13793" max="13794" width="8.85546875" style="6"/>
    <col min="13795" max="13795" width="21.7109375" style="6" customWidth="1"/>
    <col min="13796" max="13797" width="8.85546875" style="6"/>
    <col min="13798" max="13798" width="14.7109375" style="6" customWidth="1"/>
    <col min="13799" max="13799" width="14.28515625" style="6" customWidth="1"/>
    <col min="13800" max="14041" width="8.85546875" style="6"/>
    <col min="14042" max="14042" width="5" style="6" customWidth="1"/>
    <col min="14043" max="14043" width="23.28515625" style="6" customWidth="1"/>
    <col min="14044" max="14044" width="11.5703125" style="6" customWidth="1"/>
    <col min="14045" max="14045" width="11.42578125" style="6" customWidth="1"/>
    <col min="14046" max="14047" width="16.42578125" style="6" customWidth="1"/>
    <col min="14048" max="14048" width="12.28515625" style="6" customWidth="1"/>
    <col min="14049" max="14050" width="8.85546875" style="6"/>
    <col min="14051" max="14051" width="21.7109375" style="6" customWidth="1"/>
    <col min="14052" max="14053" width="8.85546875" style="6"/>
    <col min="14054" max="14054" width="14.7109375" style="6" customWidth="1"/>
    <col min="14055" max="14055" width="14.28515625" style="6" customWidth="1"/>
    <col min="14056" max="14297" width="8.85546875" style="6"/>
    <col min="14298" max="14298" width="5" style="6" customWidth="1"/>
    <col min="14299" max="14299" width="23.28515625" style="6" customWidth="1"/>
    <col min="14300" max="14300" width="11.5703125" style="6" customWidth="1"/>
    <col min="14301" max="14301" width="11.42578125" style="6" customWidth="1"/>
    <col min="14302" max="14303" width="16.42578125" style="6" customWidth="1"/>
    <col min="14304" max="14304" width="12.28515625" style="6" customWidth="1"/>
    <col min="14305" max="14306" width="8.85546875" style="6"/>
    <col min="14307" max="14307" width="21.7109375" style="6" customWidth="1"/>
    <col min="14308" max="14309" width="8.85546875" style="6"/>
    <col min="14310" max="14310" width="14.7109375" style="6" customWidth="1"/>
    <col min="14311" max="14311" width="14.28515625" style="6" customWidth="1"/>
    <col min="14312" max="14553" width="8.85546875" style="6"/>
    <col min="14554" max="14554" width="5" style="6" customWidth="1"/>
    <col min="14555" max="14555" width="23.28515625" style="6" customWidth="1"/>
    <col min="14556" max="14556" width="11.5703125" style="6" customWidth="1"/>
    <col min="14557" max="14557" width="11.42578125" style="6" customWidth="1"/>
    <col min="14558" max="14559" width="16.42578125" style="6" customWidth="1"/>
    <col min="14560" max="14560" width="12.28515625" style="6" customWidth="1"/>
    <col min="14561" max="14562" width="8.85546875" style="6"/>
    <col min="14563" max="14563" width="21.7109375" style="6" customWidth="1"/>
    <col min="14564" max="14565" width="8.85546875" style="6"/>
    <col min="14566" max="14566" width="14.7109375" style="6" customWidth="1"/>
    <col min="14567" max="14567" width="14.28515625" style="6" customWidth="1"/>
    <col min="14568" max="14809" width="8.85546875" style="6"/>
    <col min="14810" max="14810" width="5" style="6" customWidth="1"/>
    <col min="14811" max="14811" width="23.28515625" style="6" customWidth="1"/>
    <col min="14812" max="14812" width="11.5703125" style="6" customWidth="1"/>
    <col min="14813" max="14813" width="11.42578125" style="6" customWidth="1"/>
    <col min="14814" max="14815" width="16.42578125" style="6" customWidth="1"/>
    <col min="14816" max="14816" width="12.28515625" style="6" customWidth="1"/>
    <col min="14817" max="14818" width="8.85546875" style="6"/>
    <col min="14819" max="14819" width="21.7109375" style="6" customWidth="1"/>
    <col min="14820" max="14821" width="8.85546875" style="6"/>
    <col min="14822" max="14822" width="14.7109375" style="6" customWidth="1"/>
    <col min="14823" max="14823" width="14.28515625" style="6" customWidth="1"/>
    <col min="14824" max="15065" width="8.85546875" style="6"/>
    <col min="15066" max="15066" width="5" style="6" customWidth="1"/>
    <col min="15067" max="15067" width="23.28515625" style="6" customWidth="1"/>
    <col min="15068" max="15068" width="11.5703125" style="6" customWidth="1"/>
    <col min="15069" max="15069" width="11.42578125" style="6" customWidth="1"/>
    <col min="15070" max="15071" width="16.42578125" style="6" customWidth="1"/>
    <col min="15072" max="15072" width="12.28515625" style="6" customWidth="1"/>
    <col min="15073" max="15074" width="8.85546875" style="6"/>
    <col min="15075" max="15075" width="21.7109375" style="6" customWidth="1"/>
    <col min="15076" max="15077" width="8.85546875" style="6"/>
    <col min="15078" max="15078" width="14.7109375" style="6" customWidth="1"/>
    <col min="15079" max="15079" width="14.28515625" style="6" customWidth="1"/>
    <col min="15080" max="15321" width="8.85546875" style="6"/>
    <col min="15322" max="15322" width="5" style="6" customWidth="1"/>
    <col min="15323" max="15323" width="23.28515625" style="6" customWidth="1"/>
    <col min="15324" max="15324" width="11.5703125" style="6" customWidth="1"/>
    <col min="15325" max="15325" width="11.42578125" style="6" customWidth="1"/>
    <col min="15326" max="15327" width="16.42578125" style="6" customWidth="1"/>
    <col min="15328" max="15328" width="12.28515625" style="6" customWidth="1"/>
    <col min="15329" max="15330" width="8.85546875" style="6"/>
    <col min="15331" max="15331" width="21.7109375" style="6" customWidth="1"/>
    <col min="15332" max="15333" width="8.85546875" style="6"/>
    <col min="15334" max="15334" width="14.7109375" style="6" customWidth="1"/>
    <col min="15335" max="15335" width="14.28515625" style="6" customWidth="1"/>
    <col min="15336" max="15577" width="8.85546875" style="6"/>
    <col min="15578" max="15578" width="5" style="6" customWidth="1"/>
    <col min="15579" max="15579" width="23.28515625" style="6" customWidth="1"/>
    <col min="15580" max="15580" width="11.5703125" style="6" customWidth="1"/>
    <col min="15581" max="15581" width="11.42578125" style="6" customWidth="1"/>
    <col min="15582" max="15583" width="16.42578125" style="6" customWidth="1"/>
    <col min="15584" max="15584" width="12.28515625" style="6" customWidth="1"/>
    <col min="15585" max="15586" width="8.85546875" style="6"/>
    <col min="15587" max="15587" width="21.7109375" style="6" customWidth="1"/>
    <col min="15588" max="15589" width="8.85546875" style="6"/>
    <col min="15590" max="15590" width="14.7109375" style="6" customWidth="1"/>
    <col min="15591" max="15591" width="14.28515625" style="6" customWidth="1"/>
    <col min="15592" max="15833" width="8.85546875" style="6"/>
    <col min="15834" max="15834" width="5" style="6" customWidth="1"/>
    <col min="15835" max="15835" width="23.28515625" style="6" customWidth="1"/>
    <col min="15836" max="15836" width="11.5703125" style="6" customWidth="1"/>
    <col min="15837" max="15837" width="11.42578125" style="6" customWidth="1"/>
    <col min="15838" max="15839" width="16.42578125" style="6" customWidth="1"/>
    <col min="15840" max="15840" width="12.28515625" style="6" customWidth="1"/>
    <col min="15841" max="15842" width="8.85546875" style="6"/>
    <col min="15843" max="15843" width="21.7109375" style="6" customWidth="1"/>
    <col min="15844" max="15845" width="8.85546875" style="6"/>
    <col min="15846" max="15846" width="14.7109375" style="6" customWidth="1"/>
    <col min="15847" max="15847" width="14.28515625" style="6" customWidth="1"/>
    <col min="15848" max="16089" width="8.85546875" style="6"/>
    <col min="16090" max="16090" width="5" style="6" customWidth="1"/>
    <col min="16091" max="16091" width="23.28515625" style="6" customWidth="1"/>
    <col min="16092" max="16092" width="11.5703125" style="6" customWidth="1"/>
    <col min="16093" max="16093" width="11.42578125" style="6" customWidth="1"/>
    <col min="16094" max="16095" width="16.42578125" style="6" customWidth="1"/>
    <col min="16096" max="16096" width="12.28515625" style="6" customWidth="1"/>
    <col min="16097" max="16098" width="8.85546875" style="6"/>
    <col min="16099" max="16099" width="21.7109375" style="6" customWidth="1"/>
    <col min="16100" max="16101" width="8.85546875" style="6"/>
    <col min="16102" max="16102" width="14.7109375" style="6" customWidth="1"/>
    <col min="16103" max="16103" width="14.28515625" style="6" customWidth="1"/>
    <col min="16104" max="16384" width="8.85546875" style="6"/>
  </cols>
  <sheetData>
    <row r="1" spans="1:9" ht="30" customHeight="1" x14ac:dyDescent="0.25">
      <c r="A1" s="106" t="s">
        <v>0</v>
      </c>
      <c r="B1" s="106"/>
      <c r="C1" s="106"/>
      <c r="D1" s="106"/>
      <c r="E1" s="106"/>
      <c r="F1" s="106"/>
      <c r="G1" s="106"/>
      <c r="H1" s="106"/>
      <c r="I1" s="106"/>
    </row>
    <row r="2" spans="1:9" ht="30" customHeight="1" x14ac:dyDescent="0.25">
      <c r="A2" s="106" t="s">
        <v>51</v>
      </c>
      <c r="B2" s="106"/>
      <c r="C2" s="106"/>
      <c r="D2" s="106"/>
      <c r="E2" s="106"/>
      <c r="F2" s="106"/>
      <c r="G2" s="106"/>
      <c r="H2" s="106"/>
      <c r="I2" s="106"/>
    </row>
    <row r="4" spans="1:9" ht="19.899999999999999" customHeight="1" x14ac:dyDescent="0.25">
      <c r="A4" s="100" t="s">
        <v>1</v>
      </c>
      <c r="B4" s="100"/>
      <c r="C4" s="8" t="s">
        <v>2</v>
      </c>
      <c r="D4" s="9" t="s">
        <v>3</v>
      </c>
      <c r="E4" s="9"/>
      <c r="F4" s="9"/>
      <c r="G4" s="9"/>
      <c r="H4" s="9"/>
      <c r="I4" s="9"/>
    </row>
    <row r="5" spans="1:9" ht="19.899999999999999" customHeight="1" x14ac:dyDescent="0.25">
      <c r="A5" s="100" t="s">
        <v>15</v>
      </c>
      <c r="B5" s="100"/>
      <c r="C5" s="8" t="s">
        <v>2</v>
      </c>
      <c r="D5" s="104" t="s">
        <v>16</v>
      </c>
      <c r="E5" s="104"/>
      <c r="F5" s="104"/>
      <c r="G5" s="104"/>
      <c r="H5" s="104"/>
      <c r="I5" s="104"/>
    </row>
    <row r="6" spans="1:9" ht="19.899999999999999" customHeight="1" x14ac:dyDescent="0.25">
      <c r="A6" s="100" t="s">
        <v>17</v>
      </c>
      <c r="B6" s="100"/>
      <c r="C6" s="8" t="s">
        <v>2</v>
      </c>
      <c r="D6" s="9" t="s">
        <v>18</v>
      </c>
      <c r="E6" s="9"/>
      <c r="F6" s="9"/>
      <c r="G6" s="9"/>
      <c r="H6" s="9"/>
      <c r="I6" s="9"/>
    </row>
    <row r="7" spans="1:9" ht="19.899999999999999" customHeight="1" x14ac:dyDescent="0.25">
      <c r="A7" s="100" t="s">
        <v>4</v>
      </c>
      <c r="B7" s="100"/>
      <c r="C7" s="8" t="s">
        <v>2</v>
      </c>
      <c r="D7" s="9" t="s">
        <v>19</v>
      </c>
      <c r="E7" s="9"/>
      <c r="F7" s="9"/>
      <c r="G7" s="9"/>
      <c r="H7" s="9"/>
      <c r="I7" s="9"/>
    </row>
    <row r="8" spans="1:9" ht="19.899999999999999" customHeight="1" x14ac:dyDescent="0.25">
      <c r="A8" s="100" t="s">
        <v>20</v>
      </c>
      <c r="B8" s="100"/>
      <c r="C8" s="8" t="s">
        <v>2</v>
      </c>
      <c r="D8" s="9" t="s">
        <v>39</v>
      </c>
      <c r="E8" s="9"/>
      <c r="F8" s="9"/>
      <c r="G8" s="9"/>
      <c r="H8" s="9"/>
      <c r="I8" s="9"/>
    </row>
    <row r="9" spans="1:9" ht="19.899999999999999" customHeight="1" x14ac:dyDescent="0.25">
      <c r="A9" s="100" t="s">
        <v>21</v>
      </c>
      <c r="B9" s="100"/>
      <c r="C9" s="8" t="s">
        <v>2</v>
      </c>
      <c r="D9" s="9" t="s">
        <v>40</v>
      </c>
      <c r="E9" s="9"/>
      <c r="F9" s="9"/>
      <c r="G9" s="9"/>
      <c r="H9" s="9"/>
      <c r="I9" s="9"/>
    </row>
    <row r="10" spans="1:9" ht="19.899999999999999" customHeight="1" x14ac:dyDescent="0.25">
      <c r="A10" s="100" t="s">
        <v>22</v>
      </c>
      <c r="B10" s="100"/>
      <c r="C10" s="8" t="s">
        <v>2</v>
      </c>
      <c r="D10" s="9" t="s">
        <v>41</v>
      </c>
      <c r="E10" s="9"/>
      <c r="F10" s="9"/>
      <c r="G10" s="9"/>
      <c r="H10" s="9"/>
      <c r="I10" s="9"/>
    </row>
    <row r="11" spans="1:9" ht="19.899999999999999" customHeight="1" x14ac:dyDescent="0.25">
      <c r="A11" s="100" t="s">
        <v>23</v>
      </c>
      <c r="B11" s="100"/>
      <c r="C11" s="8" t="s">
        <v>2</v>
      </c>
      <c r="D11" s="9" t="s">
        <v>47</v>
      </c>
      <c r="E11" s="9"/>
      <c r="F11" s="9"/>
      <c r="G11" s="9"/>
      <c r="H11" s="9"/>
      <c r="I11" s="9"/>
    </row>
    <row r="12" spans="1:9" ht="25.15" customHeight="1" x14ac:dyDescent="0.25">
      <c r="A12" s="100" t="s">
        <v>25</v>
      </c>
      <c r="B12" s="100"/>
      <c r="C12" s="8" t="s">
        <v>2</v>
      </c>
      <c r="D12" s="104" t="s">
        <v>48</v>
      </c>
      <c r="E12" s="104"/>
      <c r="F12" s="104"/>
      <c r="G12" s="104"/>
      <c r="H12" s="104"/>
      <c r="I12" s="104"/>
    </row>
    <row r="13" spans="1:9" ht="30" customHeight="1" x14ac:dyDescent="0.25">
      <c r="A13" s="101" t="s">
        <v>24</v>
      </c>
      <c r="B13" s="101"/>
      <c r="C13" s="12" t="s">
        <v>2</v>
      </c>
      <c r="D13" s="6" t="s">
        <v>49</v>
      </c>
      <c r="E13" s="9"/>
      <c r="F13" s="9"/>
      <c r="G13" s="9"/>
      <c r="H13" s="9"/>
      <c r="I13" s="9"/>
    </row>
    <row r="14" spans="1:9" ht="30" customHeight="1" x14ac:dyDescent="0.25">
      <c r="A14" s="101" t="s">
        <v>26</v>
      </c>
      <c r="B14" s="101"/>
      <c r="C14" s="12" t="s">
        <v>2</v>
      </c>
      <c r="D14" s="105" t="s">
        <v>50</v>
      </c>
      <c r="E14" s="105"/>
      <c r="F14" s="105"/>
      <c r="G14" s="105"/>
      <c r="H14" s="105"/>
      <c r="I14" s="105"/>
    </row>
    <row r="15" spans="1:9" ht="30" customHeight="1" x14ac:dyDescent="0.25">
      <c r="A15" s="101" t="s">
        <v>27</v>
      </c>
      <c r="B15" s="101"/>
      <c r="C15" s="12" t="s">
        <v>2</v>
      </c>
      <c r="D15" s="6" t="s">
        <v>42</v>
      </c>
      <c r="E15" s="9"/>
      <c r="F15" s="9"/>
      <c r="G15" s="9"/>
      <c r="H15" s="9"/>
      <c r="I15" s="9"/>
    </row>
    <row r="16" spans="1:9" ht="30" customHeight="1" x14ac:dyDescent="0.25">
      <c r="A16" s="101" t="s">
        <v>28</v>
      </c>
      <c r="B16" s="101"/>
      <c r="C16" s="12" t="s">
        <v>2</v>
      </c>
      <c r="D16" s="6" t="s">
        <v>43</v>
      </c>
      <c r="E16" s="9"/>
      <c r="F16" s="9"/>
      <c r="G16" s="9"/>
      <c r="H16" s="9"/>
      <c r="I16" s="9"/>
    </row>
    <row r="17" spans="1:12" ht="30" customHeight="1" x14ac:dyDescent="0.25">
      <c r="A17" s="101" t="s">
        <v>6</v>
      </c>
      <c r="B17" s="101"/>
      <c r="C17" s="12" t="s">
        <v>2</v>
      </c>
      <c r="D17" s="13">
        <f>H24</f>
        <v>6041292400</v>
      </c>
      <c r="E17" s="14" t="s">
        <v>7</v>
      </c>
      <c r="F17" s="9"/>
      <c r="G17" s="9"/>
      <c r="H17" s="9"/>
      <c r="I17" s="9"/>
    </row>
    <row r="18" spans="1:12" ht="30" customHeight="1" x14ac:dyDescent="0.25">
      <c r="A18" s="53"/>
      <c r="B18" s="53"/>
      <c r="C18" s="8"/>
      <c r="D18" s="10" t="s">
        <v>285</v>
      </c>
      <c r="E18" s="11"/>
      <c r="F18" s="9"/>
      <c r="G18" s="9"/>
      <c r="H18" s="9"/>
      <c r="I18" s="9"/>
    </row>
    <row r="20" spans="1:12" ht="30" customHeight="1" x14ac:dyDescent="0.25">
      <c r="A20" s="95" t="s">
        <v>8</v>
      </c>
      <c r="B20" s="99" t="s">
        <v>9</v>
      </c>
      <c r="C20" s="93" t="s">
        <v>10</v>
      </c>
      <c r="D20" s="93" t="s">
        <v>11</v>
      </c>
      <c r="E20" s="95" t="s">
        <v>5</v>
      </c>
      <c r="F20" s="96"/>
      <c r="G20" s="99" t="s">
        <v>12</v>
      </c>
      <c r="H20" s="102" t="s">
        <v>13</v>
      </c>
      <c r="I20" s="93" t="s">
        <v>14</v>
      </c>
    </row>
    <row r="21" spans="1:12" ht="30" customHeight="1" x14ac:dyDescent="0.25">
      <c r="A21" s="97"/>
      <c r="B21" s="99"/>
      <c r="C21" s="94"/>
      <c r="D21" s="94"/>
      <c r="E21" s="97"/>
      <c r="F21" s="98"/>
      <c r="G21" s="99"/>
      <c r="H21" s="103"/>
      <c r="I21" s="94"/>
    </row>
    <row r="22" spans="1:12" s="18" customFormat="1" ht="28.9" customHeight="1" x14ac:dyDescent="0.25">
      <c r="A22" s="54">
        <v>1</v>
      </c>
      <c r="B22" s="16">
        <v>2</v>
      </c>
      <c r="C22" s="54">
        <v>3</v>
      </c>
      <c r="D22" s="54">
        <v>4</v>
      </c>
      <c r="E22" s="91">
        <v>5</v>
      </c>
      <c r="F22" s="92"/>
      <c r="G22" s="16">
        <v>6</v>
      </c>
      <c r="H22" s="55">
        <v>7</v>
      </c>
      <c r="I22" s="16">
        <v>8</v>
      </c>
      <c r="L22" s="19"/>
    </row>
    <row r="23" spans="1:12" ht="4.9000000000000004" customHeight="1" x14ac:dyDescent="0.25">
      <c r="A23" s="20"/>
      <c r="B23" s="21"/>
      <c r="C23" s="22"/>
      <c r="D23" s="22"/>
      <c r="E23" s="22"/>
      <c r="F23" s="23"/>
      <c r="G23" s="21"/>
      <c r="H23" s="21"/>
      <c r="I23" s="21"/>
    </row>
    <row r="24" spans="1:12" s="14" customFormat="1" ht="30" customHeight="1" x14ac:dyDescent="0.25">
      <c r="A24" s="42" t="s">
        <v>29</v>
      </c>
      <c r="B24" s="24" t="s">
        <v>30</v>
      </c>
      <c r="C24" s="25"/>
      <c r="D24" s="25"/>
      <c r="E24" s="26"/>
      <c r="F24" s="27"/>
      <c r="G24" s="28"/>
      <c r="H24" s="1">
        <f t="shared" ref="H24:H29" si="0">H25</f>
        <v>6041292400</v>
      </c>
      <c r="I24" s="2"/>
      <c r="L24" s="29"/>
    </row>
    <row r="25" spans="1:12" ht="30" customHeight="1" x14ac:dyDescent="0.25">
      <c r="A25" s="43" t="s">
        <v>31</v>
      </c>
      <c r="B25" s="30" t="s">
        <v>32</v>
      </c>
      <c r="C25" s="31"/>
      <c r="D25" s="31"/>
      <c r="E25" s="32"/>
      <c r="F25" s="33"/>
      <c r="G25" s="34"/>
      <c r="H25" s="3">
        <f t="shared" si="0"/>
        <v>6041292400</v>
      </c>
      <c r="I25" s="4" t="s">
        <v>268</v>
      </c>
    </row>
    <row r="26" spans="1:12" ht="30" customHeight="1" x14ac:dyDescent="0.25">
      <c r="A26" s="44" t="s">
        <v>44</v>
      </c>
      <c r="B26" s="30" t="s">
        <v>39</v>
      </c>
      <c r="C26" s="31"/>
      <c r="D26" s="31"/>
      <c r="E26" s="32"/>
      <c r="F26" s="33"/>
      <c r="G26" s="34"/>
      <c r="H26" s="3">
        <f t="shared" si="0"/>
        <v>6041292400</v>
      </c>
      <c r="I26" s="4"/>
    </row>
    <row r="27" spans="1:12" ht="30" customHeight="1" x14ac:dyDescent="0.25">
      <c r="A27" s="44" t="s">
        <v>52</v>
      </c>
      <c r="B27" s="30" t="s">
        <v>40</v>
      </c>
      <c r="C27" s="31"/>
      <c r="D27" s="31"/>
      <c r="E27" s="32"/>
      <c r="F27" s="33"/>
      <c r="G27" s="34"/>
      <c r="H27" s="3">
        <f t="shared" si="0"/>
        <v>6041292400</v>
      </c>
      <c r="I27" s="4"/>
    </row>
    <row r="28" spans="1:12" ht="30" customHeight="1" x14ac:dyDescent="0.25">
      <c r="A28" s="44" t="s">
        <v>33</v>
      </c>
      <c r="B28" s="30" t="s">
        <v>41</v>
      </c>
      <c r="C28" s="31"/>
      <c r="D28" s="31"/>
      <c r="E28" s="32"/>
      <c r="F28" s="33"/>
      <c r="G28" s="34"/>
      <c r="H28" s="3">
        <f t="shared" si="0"/>
        <v>6041292400</v>
      </c>
      <c r="I28" s="4"/>
    </row>
    <row r="29" spans="1:12" ht="30" customHeight="1" x14ac:dyDescent="0.25">
      <c r="A29" s="44" t="s">
        <v>53</v>
      </c>
      <c r="B29" s="30" t="s">
        <v>47</v>
      </c>
      <c r="C29" s="31"/>
      <c r="D29" s="31"/>
      <c r="E29" s="32"/>
      <c r="F29" s="33"/>
      <c r="G29" s="34"/>
      <c r="H29" s="3">
        <f t="shared" si="0"/>
        <v>6041292400</v>
      </c>
      <c r="I29" s="4"/>
    </row>
    <row r="30" spans="1:12" ht="30" customHeight="1" x14ac:dyDescent="0.25">
      <c r="A30" s="56" t="s">
        <v>54</v>
      </c>
      <c r="B30" s="47" t="s">
        <v>55</v>
      </c>
      <c r="C30" s="48"/>
      <c r="D30" s="48"/>
      <c r="E30" s="49"/>
      <c r="F30" s="50"/>
      <c r="G30" s="51"/>
      <c r="H30" s="5">
        <f>H31+H361</f>
        <v>6041292400</v>
      </c>
      <c r="I30" s="4"/>
    </row>
    <row r="31" spans="1:12" ht="30" customHeight="1" x14ac:dyDescent="0.25">
      <c r="A31" s="44" t="s">
        <v>34</v>
      </c>
      <c r="B31" s="30" t="s">
        <v>56</v>
      </c>
      <c r="C31" s="31"/>
      <c r="D31" s="31"/>
      <c r="E31" s="32"/>
      <c r="F31" s="33"/>
      <c r="G31" s="34"/>
      <c r="H31" s="3">
        <f>H32+H105+H139+H154+H171+H190+H355</f>
        <v>5716242400</v>
      </c>
      <c r="I31" s="4"/>
    </row>
    <row r="32" spans="1:12" ht="30" customHeight="1" x14ac:dyDescent="0.25">
      <c r="A32" s="44"/>
      <c r="B32" s="57" t="s">
        <v>59</v>
      </c>
      <c r="C32" s="58"/>
      <c r="D32" s="58"/>
      <c r="E32" s="59"/>
      <c r="F32" s="60"/>
      <c r="G32" s="61"/>
      <c r="H32" s="62">
        <f>H33+H38+H43+H48+H53+H59+H66+H64+H69+H76+H82+H89+H95</f>
        <v>2002730400</v>
      </c>
      <c r="I32" s="4"/>
    </row>
    <row r="33" spans="1:12" ht="30" customHeight="1" x14ac:dyDescent="0.25">
      <c r="A33" s="44"/>
      <c r="B33" s="24" t="s">
        <v>60</v>
      </c>
      <c r="C33" s="25"/>
      <c r="D33" s="25"/>
      <c r="E33" s="26"/>
      <c r="F33" s="27"/>
      <c r="G33" s="28"/>
      <c r="H33" s="1">
        <f>SUM(H34:H37)</f>
        <v>107525000</v>
      </c>
      <c r="I33" s="2"/>
    </row>
    <row r="34" spans="1:12" ht="30" customHeight="1" x14ac:dyDescent="0.25">
      <c r="A34" s="44"/>
      <c r="B34" s="30" t="s">
        <v>61</v>
      </c>
      <c r="C34" s="31"/>
      <c r="D34" s="31"/>
      <c r="E34" s="32">
        <v>15</v>
      </c>
      <c r="F34" s="33" t="s">
        <v>58</v>
      </c>
      <c r="G34" s="34">
        <v>4345000</v>
      </c>
      <c r="H34" s="3">
        <f>E34*G34</f>
        <v>65175000</v>
      </c>
      <c r="I34" s="4"/>
    </row>
    <row r="35" spans="1:12" ht="30" customHeight="1" x14ac:dyDescent="0.25">
      <c r="A35" s="44"/>
      <c r="B35" s="30" t="s">
        <v>62</v>
      </c>
      <c r="C35" s="31"/>
      <c r="D35" s="31"/>
      <c r="E35" s="32">
        <v>7</v>
      </c>
      <c r="F35" s="33" t="s">
        <v>58</v>
      </c>
      <c r="G35" s="34">
        <v>1650000</v>
      </c>
      <c r="H35" s="3">
        <f t="shared" ref="H35:H96" si="1">E35*G35</f>
        <v>11550000</v>
      </c>
      <c r="I35" s="4"/>
    </row>
    <row r="36" spans="1:12" ht="30" customHeight="1" x14ac:dyDescent="0.25">
      <c r="A36" s="44"/>
      <c r="B36" s="30" t="s">
        <v>63</v>
      </c>
      <c r="C36" s="31"/>
      <c r="D36" s="31"/>
      <c r="E36" s="32">
        <v>8</v>
      </c>
      <c r="F36" s="33" t="s">
        <v>58</v>
      </c>
      <c r="G36" s="34">
        <v>550000</v>
      </c>
      <c r="H36" s="3">
        <f t="shared" si="1"/>
        <v>4400000</v>
      </c>
      <c r="I36" s="4"/>
    </row>
    <row r="37" spans="1:12" ht="30" customHeight="1" x14ac:dyDescent="0.25">
      <c r="A37" s="44"/>
      <c r="B37" s="30" t="s">
        <v>64</v>
      </c>
      <c r="C37" s="31"/>
      <c r="D37" s="31"/>
      <c r="E37" s="32">
        <v>8</v>
      </c>
      <c r="F37" s="33" t="s">
        <v>58</v>
      </c>
      <c r="G37" s="34">
        <v>3300000</v>
      </c>
      <c r="H37" s="3">
        <f t="shared" si="1"/>
        <v>26400000</v>
      </c>
      <c r="I37" s="4"/>
    </row>
    <row r="38" spans="1:12" s="14" customFormat="1" ht="30" customHeight="1" x14ac:dyDescent="0.25">
      <c r="A38" s="42"/>
      <c r="B38" s="24" t="s">
        <v>65</v>
      </c>
      <c r="C38" s="25"/>
      <c r="D38" s="25"/>
      <c r="E38" s="26"/>
      <c r="F38" s="27"/>
      <c r="G38" s="28">
        <v>0</v>
      </c>
      <c r="H38" s="1">
        <f>SUM(H39:H42)</f>
        <v>60170000</v>
      </c>
      <c r="I38" s="2"/>
      <c r="L38" s="29"/>
    </row>
    <row r="39" spans="1:12" ht="30" customHeight="1" x14ac:dyDescent="0.25">
      <c r="A39" s="44"/>
      <c r="B39" s="30" t="s">
        <v>61</v>
      </c>
      <c r="C39" s="31"/>
      <c r="D39" s="31"/>
      <c r="E39" s="32">
        <v>6</v>
      </c>
      <c r="F39" s="33" t="s">
        <v>58</v>
      </c>
      <c r="G39" s="34">
        <v>4345000</v>
      </c>
      <c r="H39" s="3">
        <f t="shared" si="1"/>
        <v>26070000</v>
      </c>
      <c r="I39" s="4"/>
    </row>
    <row r="40" spans="1:12" ht="30" customHeight="1" x14ac:dyDescent="0.25">
      <c r="A40" s="44"/>
      <c r="B40" s="30" t="s">
        <v>62</v>
      </c>
      <c r="C40" s="31"/>
      <c r="D40" s="31"/>
      <c r="E40" s="32">
        <v>6</v>
      </c>
      <c r="F40" s="33" t="s">
        <v>58</v>
      </c>
      <c r="G40" s="34">
        <v>1650000</v>
      </c>
      <c r="H40" s="3">
        <f t="shared" si="1"/>
        <v>9900000</v>
      </c>
      <c r="I40" s="4"/>
    </row>
    <row r="41" spans="1:12" ht="30" customHeight="1" x14ac:dyDescent="0.25">
      <c r="A41" s="44"/>
      <c r="B41" s="30" t="s">
        <v>63</v>
      </c>
      <c r="C41" s="31"/>
      <c r="D41" s="31"/>
      <c r="E41" s="32">
        <v>8</v>
      </c>
      <c r="F41" s="33" t="s">
        <v>58</v>
      </c>
      <c r="G41" s="34">
        <v>550000</v>
      </c>
      <c r="H41" s="3">
        <f t="shared" si="1"/>
        <v>4400000</v>
      </c>
      <c r="I41" s="4"/>
    </row>
    <row r="42" spans="1:12" ht="30" customHeight="1" x14ac:dyDescent="0.25">
      <c r="A42" s="44"/>
      <c r="B42" s="30" t="s">
        <v>64</v>
      </c>
      <c r="C42" s="31"/>
      <c r="D42" s="31"/>
      <c r="E42" s="32">
        <v>6</v>
      </c>
      <c r="F42" s="33" t="s">
        <v>58</v>
      </c>
      <c r="G42" s="34">
        <v>3300000</v>
      </c>
      <c r="H42" s="3">
        <f t="shared" si="1"/>
        <v>19800000</v>
      </c>
      <c r="I42" s="4"/>
    </row>
    <row r="43" spans="1:12" s="14" customFormat="1" ht="30" customHeight="1" x14ac:dyDescent="0.25">
      <c r="A43" s="42"/>
      <c r="B43" s="24" t="s">
        <v>66</v>
      </c>
      <c r="C43" s="25"/>
      <c r="D43" s="25"/>
      <c r="E43" s="26"/>
      <c r="F43" s="27"/>
      <c r="G43" s="28">
        <v>0</v>
      </c>
      <c r="H43" s="1">
        <f>SUM(H44:H47)</f>
        <v>295350000</v>
      </c>
      <c r="I43" s="2"/>
      <c r="L43" s="29"/>
    </row>
    <row r="44" spans="1:12" ht="30" customHeight="1" x14ac:dyDescent="0.25">
      <c r="A44" s="44"/>
      <c r="B44" s="30" t="s">
        <v>61</v>
      </c>
      <c r="C44" s="31"/>
      <c r="D44" s="31"/>
      <c r="E44" s="32">
        <v>30</v>
      </c>
      <c r="F44" s="33" t="s">
        <v>58</v>
      </c>
      <c r="G44" s="34">
        <v>4345000</v>
      </c>
      <c r="H44" s="3">
        <f t="shared" si="1"/>
        <v>130350000</v>
      </c>
      <c r="I44" s="4"/>
    </row>
    <row r="45" spans="1:12" ht="30" customHeight="1" x14ac:dyDescent="0.25">
      <c r="A45" s="44"/>
      <c r="B45" s="30" t="s">
        <v>62</v>
      </c>
      <c r="C45" s="31"/>
      <c r="D45" s="31"/>
      <c r="E45" s="32">
        <v>30</v>
      </c>
      <c r="F45" s="33" t="s">
        <v>58</v>
      </c>
      <c r="G45" s="34">
        <v>1650000</v>
      </c>
      <c r="H45" s="3">
        <f t="shared" si="1"/>
        <v>49500000</v>
      </c>
      <c r="I45" s="4"/>
    </row>
    <row r="46" spans="1:12" ht="30" customHeight="1" x14ac:dyDescent="0.25">
      <c r="A46" s="44"/>
      <c r="B46" s="30" t="s">
        <v>63</v>
      </c>
      <c r="C46" s="31"/>
      <c r="D46" s="31"/>
      <c r="E46" s="32">
        <v>30</v>
      </c>
      <c r="F46" s="33" t="s">
        <v>58</v>
      </c>
      <c r="G46" s="34">
        <v>550000</v>
      </c>
      <c r="H46" s="3">
        <f t="shared" si="1"/>
        <v>16500000</v>
      </c>
      <c r="I46" s="4"/>
    </row>
    <row r="47" spans="1:12" ht="30" customHeight="1" x14ac:dyDescent="0.25">
      <c r="A47" s="44"/>
      <c r="B47" s="30" t="s">
        <v>64</v>
      </c>
      <c r="C47" s="31"/>
      <c r="D47" s="31"/>
      <c r="E47" s="32">
        <v>30</v>
      </c>
      <c r="F47" s="33" t="s">
        <v>58</v>
      </c>
      <c r="G47" s="34">
        <v>3300000</v>
      </c>
      <c r="H47" s="3">
        <f t="shared" si="1"/>
        <v>99000000</v>
      </c>
      <c r="I47" s="4"/>
    </row>
    <row r="48" spans="1:12" s="14" customFormat="1" ht="30" customHeight="1" x14ac:dyDescent="0.25">
      <c r="A48" s="42"/>
      <c r="B48" s="24" t="s">
        <v>67</v>
      </c>
      <c r="C48" s="25"/>
      <c r="D48" s="25"/>
      <c r="E48" s="26"/>
      <c r="F48" s="27"/>
      <c r="G48" s="28">
        <v>0</v>
      </c>
      <c r="H48" s="1">
        <f>SUM(H49:H52)</f>
        <v>367631000</v>
      </c>
      <c r="I48" s="2"/>
      <c r="L48" s="29"/>
    </row>
    <row r="49" spans="1:12" ht="30" customHeight="1" x14ac:dyDescent="0.25">
      <c r="A49" s="44"/>
      <c r="B49" s="30" t="s">
        <v>68</v>
      </c>
      <c r="C49" s="31"/>
      <c r="D49" s="31"/>
      <c r="E49" s="32">
        <v>9</v>
      </c>
      <c r="F49" s="33" t="s">
        <v>58</v>
      </c>
      <c r="G49" s="34">
        <v>7579000</v>
      </c>
      <c r="H49" s="3">
        <f t="shared" si="1"/>
        <v>68211000</v>
      </c>
      <c r="I49" s="4"/>
    </row>
    <row r="50" spans="1:12" ht="30" customHeight="1" x14ac:dyDescent="0.25">
      <c r="A50" s="44"/>
      <c r="B50" s="30" t="s">
        <v>69</v>
      </c>
      <c r="C50" s="31"/>
      <c r="D50" s="31"/>
      <c r="E50" s="32">
        <v>4</v>
      </c>
      <c r="F50" s="33" t="s">
        <v>58</v>
      </c>
      <c r="G50" s="34">
        <v>55055000</v>
      </c>
      <c r="H50" s="3">
        <f t="shared" si="1"/>
        <v>220220000</v>
      </c>
      <c r="I50" s="4"/>
    </row>
    <row r="51" spans="1:12" ht="30" customHeight="1" x14ac:dyDescent="0.25">
      <c r="A51" s="44"/>
      <c r="B51" s="30" t="s">
        <v>62</v>
      </c>
      <c r="C51" s="31"/>
      <c r="D51" s="31"/>
      <c r="E51" s="32">
        <v>16</v>
      </c>
      <c r="F51" s="33" t="s">
        <v>58</v>
      </c>
      <c r="G51" s="34">
        <v>1650000</v>
      </c>
      <c r="H51" s="3">
        <f t="shared" si="1"/>
        <v>26400000</v>
      </c>
      <c r="I51" s="4"/>
    </row>
    <row r="52" spans="1:12" ht="30" customHeight="1" x14ac:dyDescent="0.25">
      <c r="A52" s="44"/>
      <c r="B52" s="30" t="s">
        <v>64</v>
      </c>
      <c r="C52" s="31"/>
      <c r="D52" s="31"/>
      <c r="E52" s="32">
        <v>16</v>
      </c>
      <c r="F52" s="33" t="s">
        <v>58</v>
      </c>
      <c r="G52" s="34">
        <v>3300000</v>
      </c>
      <c r="H52" s="3">
        <f t="shared" si="1"/>
        <v>52800000</v>
      </c>
      <c r="I52" s="4"/>
    </row>
    <row r="53" spans="1:12" s="14" customFormat="1" ht="30" customHeight="1" x14ac:dyDescent="0.25">
      <c r="A53" s="42"/>
      <c r="B53" s="24" t="s">
        <v>70</v>
      </c>
      <c r="C53" s="25"/>
      <c r="D53" s="25"/>
      <c r="E53" s="26"/>
      <c r="F53" s="27"/>
      <c r="G53" s="28">
        <v>0</v>
      </c>
      <c r="H53" s="1">
        <f>SUM(H54:H58)</f>
        <v>336600000</v>
      </c>
      <c r="I53" s="2"/>
      <c r="L53" s="29"/>
    </row>
    <row r="54" spans="1:12" ht="30" customHeight="1" x14ac:dyDescent="0.25">
      <c r="A54" s="44"/>
      <c r="B54" s="30" t="s">
        <v>71</v>
      </c>
      <c r="C54" s="31"/>
      <c r="D54" s="31"/>
      <c r="E54" s="32">
        <v>3</v>
      </c>
      <c r="F54" s="33" t="s">
        <v>58</v>
      </c>
      <c r="G54" s="34">
        <v>42900000</v>
      </c>
      <c r="H54" s="3">
        <f t="shared" si="1"/>
        <v>128700000</v>
      </c>
      <c r="I54" s="4"/>
    </row>
    <row r="55" spans="1:12" ht="30" customHeight="1" x14ac:dyDescent="0.25">
      <c r="A55" s="44"/>
      <c r="B55" s="30" t="s">
        <v>72</v>
      </c>
      <c r="C55" s="31"/>
      <c r="D55" s="31"/>
      <c r="E55" s="32">
        <v>6</v>
      </c>
      <c r="F55" s="33" t="s">
        <v>58</v>
      </c>
      <c r="G55" s="34">
        <v>16500000</v>
      </c>
      <c r="H55" s="3">
        <f t="shared" si="1"/>
        <v>99000000</v>
      </c>
      <c r="I55" s="4"/>
    </row>
    <row r="56" spans="1:12" ht="30" customHeight="1" x14ac:dyDescent="0.25">
      <c r="A56" s="44"/>
      <c r="B56" s="30" t="s">
        <v>73</v>
      </c>
      <c r="C56" s="31"/>
      <c r="D56" s="31"/>
      <c r="E56" s="32">
        <v>2</v>
      </c>
      <c r="F56" s="33" t="s">
        <v>58</v>
      </c>
      <c r="G56" s="34">
        <v>49500000</v>
      </c>
      <c r="H56" s="3">
        <f t="shared" si="1"/>
        <v>99000000</v>
      </c>
      <c r="I56" s="4"/>
    </row>
    <row r="57" spans="1:12" ht="30" customHeight="1" x14ac:dyDescent="0.25">
      <c r="A57" s="44"/>
      <c r="B57" s="30" t="s">
        <v>74</v>
      </c>
      <c r="C57" s="31"/>
      <c r="D57" s="31"/>
      <c r="E57" s="32">
        <v>2</v>
      </c>
      <c r="F57" s="33" t="s">
        <v>58</v>
      </c>
      <c r="G57" s="34">
        <v>1650000</v>
      </c>
      <c r="H57" s="3">
        <f t="shared" si="1"/>
        <v>3300000</v>
      </c>
      <c r="I57" s="4"/>
    </row>
    <row r="58" spans="1:12" ht="30" customHeight="1" x14ac:dyDescent="0.25">
      <c r="A58" s="44"/>
      <c r="B58" s="30" t="s">
        <v>64</v>
      </c>
      <c r="C58" s="31"/>
      <c r="D58" s="31"/>
      <c r="E58" s="32">
        <v>2</v>
      </c>
      <c r="F58" s="33" t="s">
        <v>58</v>
      </c>
      <c r="G58" s="34">
        <v>3300000</v>
      </c>
      <c r="H58" s="3">
        <f t="shared" si="1"/>
        <v>6600000</v>
      </c>
      <c r="I58" s="4"/>
    </row>
    <row r="59" spans="1:12" s="14" customFormat="1" ht="30" customHeight="1" x14ac:dyDescent="0.25">
      <c r="A59" s="42"/>
      <c r="B59" s="24" t="s">
        <v>75</v>
      </c>
      <c r="C59" s="25"/>
      <c r="D59" s="25"/>
      <c r="E59" s="26"/>
      <c r="F59" s="27"/>
      <c r="G59" s="28">
        <v>0</v>
      </c>
      <c r="H59" s="1">
        <f>SUM(H60:H63)</f>
        <v>152350000</v>
      </c>
      <c r="I59" s="2"/>
      <c r="L59" s="29"/>
    </row>
    <row r="60" spans="1:12" ht="30" customHeight="1" x14ac:dyDescent="0.25">
      <c r="A60" s="44"/>
      <c r="B60" s="30" t="s">
        <v>76</v>
      </c>
      <c r="C60" s="31"/>
      <c r="D60" s="31"/>
      <c r="E60" s="32">
        <v>1</v>
      </c>
      <c r="F60" s="33" t="s">
        <v>58</v>
      </c>
      <c r="G60" s="34">
        <v>55000000</v>
      </c>
      <c r="H60" s="3">
        <f t="shared" si="1"/>
        <v>55000000</v>
      </c>
      <c r="I60" s="4"/>
    </row>
    <row r="61" spans="1:12" ht="30" customHeight="1" x14ac:dyDescent="0.25">
      <c r="A61" s="44"/>
      <c r="B61" s="30" t="s">
        <v>77</v>
      </c>
      <c r="C61" s="31"/>
      <c r="D61" s="31"/>
      <c r="E61" s="32">
        <v>1</v>
      </c>
      <c r="F61" s="33" t="s">
        <v>58</v>
      </c>
      <c r="G61" s="34">
        <v>82500000</v>
      </c>
      <c r="H61" s="3">
        <f t="shared" si="1"/>
        <v>82500000</v>
      </c>
      <c r="I61" s="4"/>
    </row>
    <row r="62" spans="1:12" ht="30" customHeight="1" x14ac:dyDescent="0.25">
      <c r="A62" s="44"/>
      <c r="B62" s="30" t="s">
        <v>62</v>
      </c>
      <c r="C62" s="31"/>
      <c r="D62" s="31"/>
      <c r="E62" s="32">
        <v>3</v>
      </c>
      <c r="F62" s="33" t="s">
        <v>58</v>
      </c>
      <c r="G62" s="34">
        <v>1650000</v>
      </c>
      <c r="H62" s="3">
        <f t="shared" si="1"/>
        <v>4950000</v>
      </c>
      <c r="I62" s="4"/>
    </row>
    <row r="63" spans="1:12" ht="30" customHeight="1" x14ac:dyDescent="0.25">
      <c r="A63" s="44"/>
      <c r="B63" s="30" t="s">
        <v>64</v>
      </c>
      <c r="C63" s="31"/>
      <c r="D63" s="31"/>
      <c r="E63" s="32">
        <v>3</v>
      </c>
      <c r="F63" s="33" t="s">
        <v>58</v>
      </c>
      <c r="G63" s="34">
        <v>3300000</v>
      </c>
      <c r="H63" s="3">
        <f t="shared" si="1"/>
        <v>9900000</v>
      </c>
      <c r="I63" s="4"/>
    </row>
    <row r="64" spans="1:12" s="14" customFormat="1" ht="30" customHeight="1" x14ac:dyDescent="0.25">
      <c r="A64" s="42"/>
      <c r="B64" s="24" t="s">
        <v>78</v>
      </c>
      <c r="C64" s="25"/>
      <c r="D64" s="25"/>
      <c r="E64" s="26"/>
      <c r="F64" s="27"/>
      <c r="G64" s="28">
        <v>0</v>
      </c>
      <c r="H64" s="1">
        <f>SUM(H65)</f>
        <v>82500000</v>
      </c>
      <c r="I64" s="2"/>
      <c r="L64" s="29"/>
    </row>
    <row r="65" spans="1:12" ht="30" customHeight="1" x14ac:dyDescent="0.25">
      <c r="A65" s="44"/>
      <c r="B65" s="30" t="s">
        <v>77</v>
      </c>
      <c r="C65" s="31"/>
      <c r="D65" s="31"/>
      <c r="E65" s="32">
        <v>1</v>
      </c>
      <c r="F65" s="33" t="s">
        <v>58</v>
      </c>
      <c r="G65" s="34">
        <v>82500000</v>
      </c>
      <c r="H65" s="3">
        <f t="shared" si="1"/>
        <v>82500000</v>
      </c>
      <c r="I65" s="4"/>
    </row>
    <row r="66" spans="1:12" s="14" customFormat="1" ht="30" customHeight="1" x14ac:dyDescent="0.25">
      <c r="A66" s="42"/>
      <c r="B66" s="24" t="s">
        <v>79</v>
      </c>
      <c r="C66" s="25"/>
      <c r="D66" s="25"/>
      <c r="E66" s="26"/>
      <c r="F66" s="27"/>
      <c r="G66" s="28">
        <v>0</v>
      </c>
      <c r="H66" s="1">
        <f>SUM(H67:H68)</f>
        <v>209550000</v>
      </c>
      <c r="I66" s="2"/>
      <c r="L66" s="29"/>
    </row>
    <row r="67" spans="1:12" ht="30" customHeight="1" x14ac:dyDescent="0.25">
      <c r="A67" s="44"/>
      <c r="B67" s="30" t="s">
        <v>62</v>
      </c>
      <c r="C67" s="31"/>
      <c r="D67" s="31"/>
      <c r="E67" s="32">
        <v>7</v>
      </c>
      <c r="F67" s="33" t="s">
        <v>58</v>
      </c>
      <c r="G67" s="34">
        <v>1650000</v>
      </c>
      <c r="H67" s="3">
        <f t="shared" si="1"/>
        <v>11550000</v>
      </c>
      <c r="I67" s="4"/>
    </row>
    <row r="68" spans="1:12" ht="30" customHeight="1" x14ac:dyDescent="0.25">
      <c r="A68" s="44"/>
      <c r="B68" s="30" t="s">
        <v>80</v>
      </c>
      <c r="C68" s="31"/>
      <c r="D68" s="31"/>
      <c r="E68" s="32">
        <v>3</v>
      </c>
      <c r="F68" s="33" t="s">
        <v>58</v>
      </c>
      <c r="G68" s="34">
        <v>66000000</v>
      </c>
      <c r="H68" s="3">
        <f t="shared" si="1"/>
        <v>198000000</v>
      </c>
      <c r="I68" s="4"/>
    </row>
    <row r="69" spans="1:12" s="14" customFormat="1" ht="30" customHeight="1" x14ac:dyDescent="0.25">
      <c r="A69" s="42"/>
      <c r="B69" s="24" t="s">
        <v>81</v>
      </c>
      <c r="C69" s="25"/>
      <c r="D69" s="25"/>
      <c r="E69" s="26"/>
      <c r="F69" s="27"/>
      <c r="G69" s="28">
        <v>0</v>
      </c>
      <c r="H69" s="1">
        <f>SUM(H70:H75)</f>
        <v>106837500</v>
      </c>
      <c r="I69" s="2"/>
      <c r="L69" s="29"/>
    </row>
    <row r="70" spans="1:12" ht="30" customHeight="1" x14ac:dyDescent="0.25">
      <c r="A70" s="44"/>
      <c r="B70" s="30" t="s">
        <v>82</v>
      </c>
      <c r="C70" s="31"/>
      <c r="D70" s="31"/>
      <c r="E70" s="32">
        <v>15</v>
      </c>
      <c r="F70" s="33" t="s">
        <v>58</v>
      </c>
      <c r="G70" s="34">
        <v>3547500</v>
      </c>
      <c r="H70" s="3">
        <f t="shared" si="1"/>
        <v>53212500</v>
      </c>
      <c r="I70" s="4"/>
    </row>
    <row r="71" spans="1:12" ht="30" customHeight="1" x14ac:dyDescent="0.25">
      <c r="A71" s="44"/>
      <c r="B71" s="30" t="s">
        <v>83</v>
      </c>
      <c r="C71" s="31"/>
      <c r="D71" s="31"/>
      <c r="E71" s="32">
        <v>1</v>
      </c>
      <c r="F71" s="33" t="s">
        <v>58</v>
      </c>
      <c r="G71" s="34">
        <v>4125000</v>
      </c>
      <c r="H71" s="3">
        <f t="shared" si="1"/>
        <v>4125000</v>
      </c>
      <c r="I71" s="4"/>
    </row>
    <row r="72" spans="1:12" ht="30" customHeight="1" x14ac:dyDescent="0.25">
      <c r="A72" s="44"/>
      <c r="B72" s="30" t="s">
        <v>84</v>
      </c>
      <c r="C72" s="31"/>
      <c r="D72" s="31"/>
      <c r="E72" s="32">
        <v>15</v>
      </c>
      <c r="F72" s="33" t="s">
        <v>58</v>
      </c>
      <c r="G72" s="34">
        <v>385000</v>
      </c>
      <c r="H72" s="3">
        <f t="shared" si="1"/>
        <v>5775000</v>
      </c>
      <c r="I72" s="4"/>
    </row>
    <row r="73" spans="1:12" ht="30" customHeight="1" x14ac:dyDescent="0.25">
      <c r="A73" s="44"/>
      <c r="B73" s="30" t="s">
        <v>85</v>
      </c>
      <c r="C73" s="31"/>
      <c r="D73" s="31"/>
      <c r="E73" s="32">
        <v>15</v>
      </c>
      <c r="F73" s="33" t="s">
        <v>58</v>
      </c>
      <c r="G73" s="34">
        <v>165000</v>
      </c>
      <c r="H73" s="3">
        <f t="shared" si="1"/>
        <v>2475000</v>
      </c>
      <c r="I73" s="4"/>
    </row>
    <row r="74" spans="1:12" ht="30" customHeight="1" x14ac:dyDescent="0.25">
      <c r="A74" s="44"/>
      <c r="B74" s="30" t="s">
        <v>86</v>
      </c>
      <c r="C74" s="31"/>
      <c r="D74" s="31"/>
      <c r="E74" s="32">
        <v>15</v>
      </c>
      <c r="F74" s="33" t="s">
        <v>58</v>
      </c>
      <c r="G74" s="34">
        <v>1650000</v>
      </c>
      <c r="H74" s="3">
        <f t="shared" si="1"/>
        <v>24750000</v>
      </c>
      <c r="I74" s="4"/>
    </row>
    <row r="75" spans="1:12" ht="30" customHeight="1" x14ac:dyDescent="0.25">
      <c r="A75" s="44"/>
      <c r="B75" s="30" t="s">
        <v>87</v>
      </c>
      <c r="C75" s="31"/>
      <c r="D75" s="31"/>
      <c r="E75" s="32">
        <v>1</v>
      </c>
      <c r="F75" s="33" t="s">
        <v>58</v>
      </c>
      <c r="G75" s="34">
        <v>16500000</v>
      </c>
      <c r="H75" s="3">
        <f t="shared" si="1"/>
        <v>16500000</v>
      </c>
      <c r="I75" s="4"/>
    </row>
    <row r="76" spans="1:12" s="14" customFormat="1" ht="30" customHeight="1" x14ac:dyDescent="0.25">
      <c r="A76" s="42"/>
      <c r="B76" s="24" t="s">
        <v>88</v>
      </c>
      <c r="C76" s="25"/>
      <c r="D76" s="25"/>
      <c r="E76" s="26"/>
      <c r="F76" s="27"/>
      <c r="G76" s="28">
        <v>0</v>
      </c>
      <c r="H76" s="1">
        <f>SUM(H77:H81)</f>
        <v>99000000</v>
      </c>
      <c r="I76" s="2"/>
      <c r="L76" s="29"/>
    </row>
    <row r="77" spans="1:12" ht="30" customHeight="1" x14ac:dyDescent="0.25">
      <c r="A77" s="44"/>
      <c r="B77" s="30" t="s">
        <v>89</v>
      </c>
      <c r="C77" s="31"/>
      <c r="D77" s="31"/>
      <c r="E77" s="32">
        <v>1</v>
      </c>
      <c r="F77" s="33" t="s">
        <v>58</v>
      </c>
      <c r="G77" s="34">
        <v>41250000</v>
      </c>
      <c r="H77" s="3">
        <f t="shared" si="1"/>
        <v>41250000</v>
      </c>
      <c r="I77" s="4"/>
    </row>
    <row r="78" spans="1:12" ht="30" customHeight="1" x14ac:dyDescent="0.25">
      <c r="A78" s="44"/>
      <c r="B78" s="30" t="s">
        <v>90</v>
      </c>
      <c r="C78" s="31"/>
      <c r="D78" s="31"/>
      <c r="E78" s="32">
        <v>1</v>
      </c>
      <c r="F78" s="33" t="s">
        <v>58</v>
      </c>
      <c r="G78" s="34">
        <v>13750000</v>
      </c>
      <c r="H78" s="3">
        <f t="shared" si="1"/>
        <v>13750000</v>
      </c>
      <c r="I78" s="4"/>
    </row>
    <row r="79" spans="1:12" ht="30" customHeight="1" x14ac:dyDescent="0.25">
      <c r="A79" s="44"/>
      <c r="B79" s="30" t="s">
        <v>91</v>
      </c>
      <c r="C79" s="31"/>
      <c r="D79" s="31"/>
      <c r="E79" s="32">
        <v>1</v>
      </c>
      <c r="F79" s="33" t="s">
        <v>58</v>
      </c>
      <c r="G79" s="34">
        <v>19250000</v>
      </c>
      <c r="H79" s="3">
        <f t="shared" si="1"/>
        <v>19250000</v>
      </c>
      <c r="I79" s="4"/>
    </row>
    <row r="80" spans="1:12" ht="30" customHeight="1" x14ac:dyDescent="0.25">
      <c r="A80" s="44"/>
      <c r="B80" s="30" t="s">
        <v>92</v>
      </c>
      <c r="C80" s="31"/>
      <c r="D80" s="31"/>
      <c r="E80" s="32">
        <v>1</v>
      </c>
      <c r="F80" s="33" t="s">
        <v>58</v>
      </c>
      <c r="G80" s="34">
        <v>16500000</v>
      </c>
      <c r="H80" s="3">
        <f t="shared" si="1"/>
        <v>16500000</v>
      </c>
      <c r="I80" s="4"/>
    </row>
    <row r="81" spans="1:12" ht="30" customHeight="1" x14ac:dyDescent="0.25">
      <c r="A81" s="44"/>
      <c r="B81" s="30" t="s">
        <v>93</v>
      </c>
      <c r="C81" s="31"/>
      <c r="D81" s="31"/>
      <c r="E81" s="32">
        <v>1</v>
      </c>
      <c r="F81" s="33" t="s">
        <v>58</v>
      </c>
      <c r="G81" s="34">
        <v>8250000</v>
      </c>
      <c r="H81" s="3">
        <f t="shared" si="1"/>
        <v>8250000</v>
      </c>
      <c r="I81" s="4"/>
    </row>
    <row r="82" spans="1:12" s="14" customFormat="1" ht="30" customHeight="1" x14ac:dyDescent="0.25">
      <c r="A82" s="42"/>
      <c r="B82" s="24" t="s">
        <v>94</v>
      </c>
      <c r="C82" s="25"/>
      <c r="D82" s="25"/>
      <c r="E82" s="26"/>
      <c r="F82" s="27"/>
      <c r="G82" s="28">
        <v>0</v>
      </c>
      <c r="H82" s="1">
        <f>SUM(H83:H88)</f>
        <v>50572500</v>
      </c>
      <c r="I82" s="2"/>
      <c r="L82" s="29"/>
    </row>
    <row r="83" spans="1:12" ht="30" customHeight="1" x14ac:dyDescent="0.25">
      <c r="A83" s="44"/>
      <c r="B83" s="30" t="s">
        <v>95</v>
      </c>
      <c r="C83" s="31"/>
      <c r="D83" s="31"/>
      <c r="E83" s="32">
        <v>1</v>
      </c>
      <c r="F83" s="33" t="s">
        <v>58</v>
      </c>
      <c r="G83" s="34">
        <v>8250000</v>
      </c>
      <c r="H83" s="3">
        <f t="shared" si="1"/>
        <v>8250000</v>
      </c>
      <c r="I83" s="4"/>
    </row>
    <row r="84" spans="1:12" ht="30" customHeight="1" x14ac:dyDescent="0.25">
      <c r="A84" s="44"/>
      <c r="B84" s="30" t="s">
        <v>96</v>
      </c>
      <c r="C84" s="31"/>
      <c r="D84" s="31"/>
      <c r="E84" s="32">
        <v>1</v>
      </c>
      <c r="F84" s="33" t="s">
        <v>58</v>
      </c>
      <c r="G84" s="34">
        <v>8250000</v>
      </c>
      <c r="H84" s="3">
        <f t="shared" si="1"/>
        <v>8250000</v>
      </c>
      <c r="I84" s="4"/>
    </row>
    <row r="85" spans="1:12" ht="30" customHeight="1" x14ac:dyDescent="0.25">
      <c r="A85" s="44"/>
      <c r="B85" s="30" t="s">
        <v>97</v>
      </c>
      <c r="C85" s="31"/>
      <c r="D85" s="31"/>
      <c r="E85" s="32">
        <v>1</v>
      </c>
      <c r="F85" s="33" t="s">
        <v>58</v>
      </c>
      <c r="G85" s="34">
        <v>8250000</v>
      </c>
      <c r="H85" s="3">
        <f t="shared" si="1"/>
        <v>8250000</v>
      </c>
      <c r="I85" s="4"/>
    </row>
    <row r="86" spans="1:12" ht="30" customHeight="1" x14ac:dyDescent="0.25">
      <c r="A86" s="44"/>
      <c r="B86" s="30" t="s">
        <v>98</v>
      </c>
      <c r="C86" s="31"/>
      <c r="D86" s="31"/>
      <c r="E86" s="32">
        <v>1</v>
      </c>
      <c r="F86" s="33" t="s">
        <v>58</v>
      </c>
      <c r="G86" s="34">
        <v>9322500</v>
      </c>
      <c r="H86" s="3">
        <f t="shared" si="1"/>
        <v>9322500</v>
      </c>
      <c r="I86" s="4"/>
    </row>
    <row r="87" spans="1:12" ht="30" customHeight="1" x14ac:dyDescent="0.25">
      <c r="A87" s="44"/>
      <c r="B87" s="30" t="s">
        <v>99</v>
      </c>
      <c r="C87" s="31"/>
      <c r="D87" s="31"/>
      <c r="E87" s="32">
        <v>1</v>
      </c>
      <c r="F87" s="33" t="s">
        <v>58</v>
      </c>
      <c r="G87" s="34">
        <v>8250000</v>
      </c>
      <c r="H87" s="3">
        <f t="shared" si="1"/>
        <v>8250000</v>
      </c>
      <c r="I87" s="4"/>
    </row>
    <row r="88" spans="1:12" ht="30" customHeight="1" x14ac:dyDescent="0.25">
      <c r="A88" s="44"/>
      <c r="B88" s="30" t="s">
        <v>100</v>
      </c>
      <c r="C88" s="31"/>
      <c r="D88" s="31"/>
      <c r="E88" s="32">
        <v>1</v>
      </c>
      <c r="F88" s="33" t="s">
        <v>58</v>
      </c>
      <c r="G88" s="34">
        <v>8250000</v>
      </c>
      <c r="H88" s="3">
        <f t="shared" si="1"/>
        <v>8250000</v>
      </c>
      <c r="I88" s="4"/>
    </row>
    <row r="89" spans="1:12" s="14" customFormat="1" ht="30" customHeight="1" x14ac:dyDescent="0.25">
      <c r="A89" s="42"/>
      <c r="B89" s="24" t="s">
        <v>101</v>
      </c>
      <c r="C89" s="25"/>
      <c r="D89" s="25"/>
      <c r="E89" s="26"/>
      <c r="F89" s="27"/>
      <c r="G89" s="28">
        <v>0</v>
      </c>
      <c r="H89" s="1">
        <f>SUM(H90:H94)</f>
        <v>69822500</v>
      </c>
      <c r="I89" s="2"/>
      <c r="L89" s="29"/>
    </row>
    <row r="90" spans="1:12" ht="30" customHeight="1" x14ac:dyDescent="0.25">
      <c r="A90" s="44"/>
      <c r="B90" s="30" t="s">
        <v>102</v>
      </c>
      <c r="C90" s="31"/>
      <c r="D90" s="31"/>
      <c r="E90" s="32">
        <v>1</v>
      </c>
      <c r="F90" s="33" t="s">
        <v>58</v>
      </c>
      <c r="G90" s="34">
        <v>8250000</v>
      </c>
      <c r="H90" s="3">
        <f t="shared" si="1"/>
        <v>8250000</v>
      </c>
      <c r="I90" s="4"/>
    </row>
    <row r="91" spans="1:12" ht="30" customHeight="1" x14ac:dyDescent="0.25">
      <c r="A91" s="44"/>
      <c r="B91" s="30" t="s">
        <v>103</v>
      </c>
      <c r="C91" s="31"/>
      <c r="D91" s="31"/>
      <c r="E91" s="32">
        <v>1</v>
      </c>
      <c r="F91" s="33" t="s">
        <v>58</v>
      </c>
      <c r="G91" s="34">
        <v>8250000</v>
      </c>
      <c r="H91" s="3">
        <f t="shared" si="1"/>
        <v>8250000</v>
      </c>
      <c r="I91" s="4"/>
    </row>
    <row r="92" spans="1:12" ht="30" customHeight="1" x14ac:dyDescent="0.25">
      <c r="A92" s="44"/>
      <c r="B92" s="30" t="s">
        <v>104</v>
      </c>
      <c r="C92" s="31"/>
      <c r="D92" s="31"/>
      <c r="E92" s="32">
        <v>1</v>
      </c>
      <c r="F92" s="33" t="s">
        <v>58</v>
      </c>
      <c r="G92" s="34">
        <v>27500000</v>
      </c>
      <c r="H92" s="3">
        <f t="shared" si="1"/>
        <v>27500000</v>
      </c>
      <c r="I92" s="4"/>
    </row>
    <row r="93" spans="1:12" ht="30" customHeight="1" x14ac:dyDescent="0.25">
      <c r="A93" s="44"/>
      <c r="B93" s="30" t="s">
        <v>105</v>
      </c>
      <c r="C93" s="31"/>
      <c r="D93" s="31"/>
      <c r="E93" s="32">
        <v>1</v>
      </c>
      <c r="F93" s="33" t="s">
        <v>58</v>
      </c>
      <c r="G93" s="34">
        <v>9322500</v>
      </c>
      <c r="H93" s="3">
        <f t="shared" si="1"/>
        <v>9322500</v>
      </c>
      <c r="I93" s="4"/>
    </row>
    <row r="94" spans="1:12" ht="30" customHeight="1" x14ac:dyDescent="0.25">
      <c r="A94" s="44"/>
      <c r="B94" s="30" t="s">
        <v>106</v>
      </c>
      <c r="C94" s="31"/>
      <c r="D94" s="31"/>
      <c r="E94" s="32">
        <v>1</v>
      </c>
      <c r="F94" s="33" t="s">
        <v>58</v>
      </c>
      <c r="G94" s="34">
        <v>16500000</v>
      </c>
      <c r="H94" s="3">
        <f t="shared" si="1"/>
        <v>16500000</v>
      </c>
      <c r="I94" s="4"/>
    </row>
    <row r="95" spans="1:12" s="14" customFormat="1" ht="30" customHeight="1" x14ac:dyDescent="0.25">
      <c r="A95" s="42"/>
      <c r="B95" s="24" t="s">
        <v>107</v>
      </c>
      <c r="C95" s="25"/>
      <c r="D95" s="25"/>
      <c r="E95" s="26"/>
      <c r="F95" s="27"/>
      <c r="G95" s="28">
        <v>0</v>
      </c>
      <c r="H95" s="1">
        <f>SUM(H96:H104)</f>
        <v>64821900</v>
      </c>
      <c r="I95" s="2"/>
      <c r="L95" s="29"/>
    </row>
    <row r="96" spans="1:12" ht="30" customHeight="1" x14ac:dyDescent="0.25">
      <c r="A96" s="44"/>
      <c r="B96" s="30" t="s">
        <v>108</v>
      </c>
      <c r="C96" s="31"/>
      <c r="D96" s="31"/>
      <c r="E96" s="32">
        <v>1</v>
      </c>
      <c r="F96" s="33" t="s">
        <v>58</v>
      </c>
      <c r="G96" s="34">
        <v>10312500</v>
      </c>
      <c r="H96" s="3">
        <f t="shared" si="1"/>
        <v>10312500</v>
      </c>
      <c r="I96" s="4"/>
    </row>
    <row r="97" spans="1:12" ht="30" customHeight="1" x14ac:dyDescent="0.25">
      <c r="A97" s="44"/>
      <c r="B97" s="30" t="s">
        <v>109</v>
      </c>
      <c r="C97" s="31"/>
      <c r="D97" s="31"/>
      <c r="E97" s="32">
        <v>1</v>
      </c>
      <c r="F97" s="33" t="s">
        <v>58</v>
      </c>
      <c r="G97" s="34">
        <v>16500000</v>
      </c>
      <c r="H97" s="3">
        <f t="shared" ref="H97:H160" si="2">E97*G97</f>
        <v>16500000</v>
      </c>
      <c r="I97" s="4"/>
    </row>
    <row r="98" spans="1:12" ht="30" customHeight="1" x14ac:dyDescent="0.25">
      <c r="A98" s="44"/>
      <c r="B98" s="30" t="s">
        <v>110</v>
      </c>
      <c r="C98" s="31"/>
      <c r="D98" s="31"/>
      <c r="E98" s="32">
        <v>1</v>
      </c>
      <c r="F98" s="33" t="s">
        <v>58</v>
      </c>
      <c r="G98" s="34">
        <v>19004700</v>
      </c>
      <c r="H98" s="3">
        <f t="shared" si="2"/>
        <v>19004700</v>
      </c>
      <c r="I98" s="4"/>
    </row>
    <row r="99" spans="1:12" ht="30" customHeight="1" x14ac:dyDescent="0.25">
      <c r="A99" s="44"/>
      <c r="B99" s="30" t="s">
        <v>111</v>
      </c>
      <c r="C99" s="31"/>
      <c r="D99" s="31"/>
      <c r="E99" s="32">
        <v>2</v>
      </c>
      <c r="F99" s="33" t="s">
        <v>58</v>
      </c>
      <c r="G99" s="34">
        <v>2887500</v>
      </c>
      <c r="H99" s="3">
        <f t="shared" si="2"/>
        <v>5775000</v>
      </c>
      <c r="I99" s="4"/>
    </row>
    <row r="100" spans="1:12" ht="30" customHeight="1" x14ac:dyDescent="0.25">
      <c r="A100" s="44"/>
      <c r="B100" s="30" t="s">
        <v>112</v>
      </c>
      <c r="C100" s="31"/>
      <c r="D100" s="31"/>
      <c r="E100" s="32">
        <v>2</v>
      </c>
      <c r="F100" s="33" t="s">
        <v>58</v>
      </c>
      <c r="G100" s="34">
        <v>4125000</v>
      </c>
      <c r="H100" s="3">
        <f t="shared" si="2"/>
        <v>8250000</v>
      </c>
      <c r="I100" s="4"/>
    </row>
    <row r="101" spans="1:12" ht="30" customHeight="1" x14ac:dyDescent="0.25">
      <c r="A101" s="44"/>
      <c r="B101" s="30" t="s">
        <v>113</v>
      </c>
      <c r="C101" s="31"/>
      <c r="D101" s="31"/>
      <c r="E101" s="32">
        <v>2</v>
      </c>
      <c r="F101" s="33" t="s">
        <v>58</v>
      </c>
      <c r="G101" s="34">
        <v>198000</v>
      </c>
      <c r="H101" s="3">
        <f t="shared" si="2"/>
        <v>396000</v>
      </c>
      <c r="I101" s="4"/>
    </row>
    <row r="102" spans="1:12" ht="30" customHeight="1" x14ac:dyDescent="0.25">
      <c r="A102" s="44"/>
      <c r="B102" s="30" t="s">
        <v>114</v>
      </c>
      <c r="C102" s="31"/>
      <c r="D102" s="31"/>
      <c r="E102" s="32">
        <v>2</v>
      </c>
      <c r="F102" s="33" t="s">
        <v>58</v>
      </c>
      <c r="G102" s="34">
        <v>724350</v>
      </c>
      <c r="H102" s="3">
        <f t="shared" si="2"/>
        <v>1448700</v>
      </c>
      <c r="I102" s="4"/>
    </row>
    <row r="103" spans="1:12" ht="30" customHeight="1" x14ac:dyDescent="0.25">
      <c r="A103" s="44"/>
      <c r="B103" s="30" t="s">
        <v>115</v>
      </c>
      <c r="C103" s="31"/>
      <c r="D103" s="31"/>
      <c r="E103" s="32">
        <v>2</v>
      </c>
      <c r="F103" s="33" t="s">
        <v>58</v>
      </c>
      <c r="G103" s="34">
        <v>990000</v>
      </c>
      <c r="H103" s="3">
        <f t="shared" si="2"/>
        <v>1980000</v>
      </c>
      <c r="I103" s="4"/>
    </row>
    <row r="104" spans="1:12" ht="30" customHeight="1" x14ac:dyDescent="0.25">
      <c r="A104" s="44"/>
      <c r="B104" s="30" t="s">
        <v>116</v>
      </c>
      <c r="C104" s="31"/>
      <c r="D104" s="31"/>
      <c r="E104" s="32">
        <v>2</v>
      </c>
      <c r="F104" s="33" t="s">
        <v>58</v>
      </c>
      <c r="G104" s="34">
        <v>577500</v>
      </c>
      <c r="H104" s="3">
        <f t="shared" si="2"/>
        <v>1155000</v>
      </c>
      <c r="I104" s="4"/>
    </row>
    <row r="105" spans="1:12" ht="30" customHeight="1" x14ac:dyDescent="0.25">
      <c r="A105" s="44"/>
      <c r="B105" s="57" t="s">
        <v>266</v>
      </c>
      <c r="C105" s="58"/>
      <c r="D105" s="58"/>
      <c r="E105" s="59">
        <v>0</v>
      </c>
      <c r="F105" s="60"/>
      <c r="G105" s="61"/>
      <c r="H105" s="62">
        <f>H106+H123+H129+H133+H136</f>
        <v>399575000</v>
      </c>
      <c r="I105" s="63"/>
    </row>
    <row r="106" spans="1:12" s="14" customFormat="1" ht="30" customHeight="1" x14ac:dyDescent="0.25">
      <c r="A106" s="42"/>
      <c r="B106" s="24" t="s">
        <v>117</v>
      </c>
      <c r="C106" s="25"/>
      <c r="D106" s="25"/>
      <c r="E106" s="26"/>
      <c r="F106" s="27"/>
      <c r="G106" s="28"/>
      <c r="H106" s="1">
        <f>SUM(H107:H122)</f>
        <v>182325000</v>
      </c>
      <c r="I106" s="2"/>
      <c r="L106" s="29"/>
    </row>
    <row r="107" spans="1:12" ht="30" customHeight="1" x14ac:dyDescent="0.25">
      <c r="A107" s="44"/>
      <c r="B107" s="30" t="s">
        <v>118</v>
      </c>
      <c r="C107" s="31"/>
      <c r="D107" s="31"/>
      <c r="E107" s="32">
        <v>2</v>
      </c>
      <c r="F107" s="33" t="s">
        <v>58</v>
      </c>
      <c r="G107" s="34">
        <v>8250000</v>
      </c>
      <c r="H107" s="3">
        <f t="shared" si="2"/>
        <v>16500000</v>
      </c>
      <c r="I107" s="4"/>
    </row>
    <row r="108" spans="1:12" ht="30" customHeight="1" x14ac:dyDescent="0.25">
      <c r="A108" s="44"/>
      <c r="B108" s="30" t="s">
        <v>119</v>
      </c>
      <c r="C108" s="31"/>
      <c r="D108" s="31"/>
      <c r="E108" s="32">
        <v>1</v>
      </c>
      <c r="F108" s="33" t="s">
        <v>58</v>
      </c>
      <c r="G108" s="34">
        <v>2750000</v>
      </c>
      <c r="H108" s="3">
        <f t="shared" si="2"/>
        <v>2750000</v>
      </c>
      <c r="I108" s="4"/>
    </row>
    <row r="109" spans="1:12" ht="30" customHeight="1" x14ac:dyDescent="0.25">
      <c r="A109" s="44"/>
      <c r="B109" s="30" t="s">
        <v>120</v>
      </c>
      <c r="C109" s="31"/>
      <c r="D109" s="31"/>
      <c r="E109" s="32">
        <v>1</v>
      </c>
      <c r="F109" s="33" t="s">
        <v>58</v>
      </c>
      <c r="G109" s="34">
        <v>1375000</v>
      </c>
      <c r="H109" s="3">
        <f t="shared" si="2"/>
        <v>1375000</v>
      </c>
      <c r="I109" s="4"/>
    </row>
    <row r="110" spans="1:12" ht="30" customHeight="1" x14ac:dyDescent="0.25">
      <c r="A110" s="44"/>
      <c r="B110" s="30" t="s">
        <v>121</v>
      </c>
      <c r="C110" s="31"/>
      <c r="D110" s="31"/>
      <c r="E110" s="32">
        <v>1</v>
      </c>
      <c r="F110" s="33" t="s">
        <v>58</v>
      </c>
      <c r="G110" s="34">
        <v>3850000</v>
      </c>
      <c r="H110" s="3">
        <f t="shared" si="2"/>
        <v>3850000</v>
      </c>
      <c r="I110" s="4"/>
    </row>
    <row r="111" spans="1:12" ht="30" customHeight="1" x14ac:dyDescent="0.25">
      <c r="A111" s="44"/>
      <c r="B111" s="30" t="s">
        <v>122</v>
      </c>
      <c r="C111" s="31"/>
      <c r="D111" s="31"/>
      <c r="E111" s="32">
        <v>1</v>
      </c>
      <c r="F111" s="33" t="s">
        <v>58</v>
      </c>
      <c r="G111" s="34">
        <v>3850000</v>
      </c>
      <c r="H111" s="3">
        <f t="shared" si="2"/>
        <v>3850000</v>
      </c>
      <c r="I111" s="4"/>
    </row>
    <row r="112" spans="1:12" ht="30" customHeight="1" x14ac:dyDescent="0.25">
      <c r="A112" s="44"/>
      <c r="B112" s="30" t="s">
        <v>123</v>
      </c>
      <c r="C112" s="31"/>
      <c r="D112" s="31"/>
      <c r="E112" s="32">
        <v>1</v>
      </c>
      <c r="F112" s="33" t="s">
        <v>58</v>
      </c>
      <c r="G112" s="34">
        <v>5500000</v>
      </c>
      <c r="H112" s="3">
        <f t="shared" si="2"/>
        <v>5500000</v>
      </c>
      <c r="I112" s="4"/>
    </row>
    <row r="113" spans="1:12" ht="30" customHeight="1" x14ac:dyDescent="0.25">
      <c r="A113" s="44"/>
      <c r="B113" s="30" t="s">
        <v>124</v>
      </c>
      <c r="C113" s="31"/>
      <c r="D113" s="31"/>
      <c r="E113" s="32">
        <v>1</v>
      </c>
      <c r="F113" s="33" t="s">
        <v>58</v>
      </c>
      <c r="G113" s="34">
        <v>74250000</v>
      </c>
      <c r="H113" s="3">
        <f t="shared" si="2"/>
        <v>74250000</v>
      </c>
      <c r="I113" s="4"/>
    </row>
    <row r="114" spans="1:12" ht="30" customHeight="1" x14ac:dyDescent="0.25">
      <c r="A114" s="44"/>
      <c r="B114" s="30" t="s">
        <v>125</v>
      </c>
      <c r="C114" s="31"/>
      <c r="D114" s="31"/>
      <c r="E114" s="32">
        <v>1</v>
      </c>
      <c r="F114" s="33" t="s">
        <v>58</v>
      </c>
      <c r="G114" s="34">
        <v>13750000</v>
      </c>
      <c r="H114" s="3">
        <f t="shared" si="2"/>
        <v>13750000</v>
      </c>
      <c r="I114" s="4"/>
    </row>
    <row r="115" spans="1:12" ht="30" customHeight="1" x14ac:dyDescent="0.25">
      <c r="A115" s="44"/>
      <c r="B115" s="30" t="s">
        <v>126</v>
      </c>
      <c r="C115" s="31"/>
      <c r="D115" s="31"/>
      <c r="E115" s="32">
        <v>1</v>
      </c>
      <c r="F115" s="33" t="s">
        <v>58</v>
      </c>
      <c r="G115" s="34">
        <v>19250000</v>
      </c>
      <c r="H115" s="3">
        <f t="shared" si="2"/>
        <v>19250000</v>
      </c>
      <c r="I115" s="4"/>
    </row>
    <row r="116" spans="1:12" ht="30" customHeight="1" x14ac:dyDescent="0.25">
      <c r="A116" s="44"/>
      <c r="B116" s="30" t="s">
        <v>127</v>
      </c>
      <c r="C116" s="31"/>
      <c r="D116" s="31"/>
      <c r="E116" s="32">
        <v>1</v>
      </c>
      <c r="F116" s="33" t="s">
        <v>58</v>
      </c>
      <c r="G116" s="34">
        <v>8250000</v>
      </c>
      <c r="H116" s="3">
        <f t="shared" si="2"/>
        <v>8250000</v>
      </c>
      <c r="I116" s="4"/>
    </row>
    <row r="117" spans="1:12" ht="30" customHeight="1" x14ac:dyDescent="0.25">
      <c r="A117" s="44"/>
      <c r="B117" s="30" t="s">
        <v>128</v>
      </c>
      <c r="C117" s="31"/>
      <c r="D117" s="31"/>
      <c r="E117" s="32">
        <v>1</v>
      </c>
      <c r="F117" s="33" t="s">
        <v>58</v>
      </c>
      <c r="G117" s="34">
        <v>2750000</v>
      </c>
      <c r="H117" s="3">
        <f t="shared" si="2"/>
        <v>2750000</v>
      </c>
      <c r="I117" s="4"/>
    </row>
    <row r="118" spans="1:12" ht="30" customHeight="1" x14ac:dyDescent="0.25">
      <c r="A118" s="44"/>
      <c r="B118" s="30" t="s">
        <v>129</v>
      </c>
      <c r="C118" s="31"/>
      <c r="D118" s="31"/>
      <c r="E118" s="32">
        <v>1</v>
      </c>
      <c r="F118" s="33" t="s">
        <v>58</v>
      </c>
      <c r="G118" s="34">
        <v>8250000</v>
      </c>
      <c r="H118" s="3">
        <f t="shared" si="2"/>
        <v>8250000</v>
      </c>
      <c r="I118" s="4"/>
    </row>
    <row r="119" spans="1:12" ht="30" customHeight="1" x14ac:dyDescent="0.25">
      <c r="A119" s="44"/>
      <c r="B119" s="30" t="s">
        <v>130</v>
      </c>
      <c r="C119" s="31"/>
      <c r="D119" s="31"/>
      <c r="E119" s="32">
        <v>1</v>
      </c>
      <c r="F119" s="33" t="s">
        <v>58</v>
      </c>
      <c r="G119" s="34">
        <v>5500000</v>
      </c>
      <c r="H119" s="3">
        <f t="shared" si="2"/>
        <v>5500000</v>
      </c>
      <c r="I119" s="4"/>
    </row>
    <row r="120" spans="1:12" ht="30" customHeight="1" x14ac:dyDescent="0.25">
      <c r="A120" s="44"/>
      <c r="B120" s="30" t="s">
        <v>131</v>
      </c>
      <c r="C120" s="31"/>
      <c r="D120" s="31"/>
      <c r="E120" s="32">
        <v>1</v>
      </c>
      <c r="F120" s="33" t="s">
        <v>58</v>
      </c>
      <c r="G120" s="34">
        <v>5500000</v>
      </c>
      <c r="H120" s="3">
        <f t="shared" si="2"/>
        <v>5500000</v>
      </c>
      <c r="I120" s="4"/>
    </row>
    <row r="121" spans="1:12" ht="30" customHeight="1" x14ac:dyDescent="0.25">
      <c r="A121" s="44"/>
      <c r="B121" s="30" t="s">
        <v>132</v>
      </c>
      <c r="C121" s="31"/>
      <c r="D121" s="31"/>
      <c r="E121" s="32">
        <v>1</v>
      </c>
      <c r="F121" s="33" t="s">
        <v>58</v>
      </c>
      <c r="G121" s="34">
        <v>5500000</v>
      </c>
      <c r="H121" s="3">
        <f t="shared" si="2"/>
        <v>5500000</v>
      </c>
      <c r="I121" s="4"/>
    </row>
    <row r="122" spans="1:12" ht="30" customHeight="1" x14ac:dyDescent="0.25">
      <c r="A122" s="44"/>
      <c r="B122" s="30" t="s">
        <v>133</v>
      </c>
      <c r="C122" s="31"/>
      <c r="D122" s="31"/>
      <c r="E122" s="32">
        <v>1</v>
      </c>
      <c r="F122" s="33" t="s">
        <v>58</v>
      </c>
      <c r="G122" s="34">
        <v>5500000</v>
      </c>
      <c r="H122" s="3">
        <f t="shared" si="2"/>
        <v>5500000</v>
      </c>
      <c r="I122" s="4"/>
    </row>
    <row r="123" spans="1:12" s="14" customFormat="1" ht="30" customHeight="1" x14ac:dyDescent="0.25">
      <c r="A123" s="42"/>
      <c r="B123" s="24" t="s">
        <v>134</v>
      </c>
      <c r="C123" s="25"/>
      <c r="D123" s="25"/>
      <c r="E123" s="26"/>
      <c r="F123" s="27"/>
      <c r="G123" s="28">
        <v>0</v>
      </c>
      <c r="H123" s="1">
        <f>SUM(H124:H128)</f>
        <v>57750000</v>
      </c>
      <c r="I123" s="2"/>
      <c r="L123" s="29"/>
    </row>
    <row r="124" spans="1:12" ht="30" customHeight="1" x14ac:dyDescent="0.25">
      <c r="A124" s="44"/>
      <c r="B124" s="30" t="s">
        <v>135</v>
      </c>
      <c r="C124" s="31"/>
      <c r="D124" s="31"/>
      <c r="E124" s="32">
        <v>1</v>
      </c>
      <c r="F124" s="33" t="s">
        <v>58</v>
      </c>
      <c r="G124" s="34">
        <v>2750000</v>
      </c>
      <c r="H124" s="3">
        <f t="shared" si="2"/>
        <v>2750000</v>
      </c>
      <c r="I124" s="4"/>
    </row>
    <row r="125" spans="1:12" ht="30" customHeight="1" x14ac:dyDescent="0.25">
      <c r="A125" s="44"/>
      <c r="B125" s="30" t="s">
        <v>136</v>
      </c>
      <c r="C125" s="31"/>
      <c r="D125" s="31"/>
      <c r="E125" s="32">
        <v>1</v>
      </c>
      <c r="F125" s="33" t="s">
        <v>58</v>
      </c>
      <c r="G125" s="34">
        <v>13750000</v>
      </c>
      <c r="H125" s="3">
        <f t="shared" si="2"/>
        <v>13750000</v>
      </c>
      <c r="I125" s="4"/>
    </row>
    <row r="126" spans="1:12" ht="30" customHeight="1" x14ac:dyDescent="0.25">
      <c r="A126" s="44"/>
      <c r="B126" s="30" t="s">
        <v>137</v>
      </c>
      <c r="C126" s="31"/>
      <c r="D126" s="31"/>
      <c r="E126" s="32">
        <v>1</v>
      </c>
      <c r="F126" s="33" t="s">
        <v>58</v>
      </c>
      <c r="G126" s="34">
        <v>13750000</v>
      </c>
      <c r="H126" s="3">
        <f t="shared" si="2"/>
        <v>13750000</v>
      </c>
      <c r="I126" s="4"/>
    </row>
    <row r="127" spans="1:12" ht="30" customHeight="1" x14ac:dyDescent="0.25">
      <c r="A127" s="44"/>
      <c r="B127" s="30" t="s">
        <v>138</v>
      </c>
      <c r="C127" s="31"/>
      <c r="D127" s="31"/>
      <c r="E127" s="32">
        <v>1</v>
      </c>
      <c r="F127" s="33" t="s">
        <v>58</v>
      </c>
      <c r="G127" s="34">
        <v>13750000</v>
      </c>
      <c r="H127" s="3">
        <f t="shared" si="2"/>
        <v>13750000</v>
      </c>
      <c r="I127" s="4"/>
    </row>
    <row r="128" spans="1:12" ht="30" customHeight="1" x14ac:dyDescent="0.25">
      <c r="A128" s="44"/>
      <c r="B128" s="30" t="s">
        <v>139</v>
      </c>
      <c r="C128" s="31"/>
      <c r="D128" s="31"/>
      <c r="E128" s="32">
        <v>1</v>
      </c>
      <c r="F128" s="33" t="s">
        <v>58</v>
      </c>
      <c r="G128" s="34">
        <v>13750000</v>
      </c>
      <c r="H128" s="3">
        <f t="shared" si="2"/>
        <v>13750000</v>
      </c>
      <c r="I128" s="4"/>
    </row>
    <row r="129" spans="1:12" s="14" customFormat="1" ht="30" customHeight="1" x14ac:dyDescent="0.25">
      <c r="A129" s="42"/>
      <c r="B129" s="24" t="s">
        <v>140</v>
      </c>
      <c r="C129" s="25"/>
      <c r="D129" s="25"/>
      <c r="E129" s="26"/>
      <c r="F129" s="27"/>
      <c r="G129" s="28">
        <v>0</v>
      </c>
      <c r="H129" s="1">
        <f>SUM(H130:H132)</f>
        <v>99000000</v>
      </c>
      <c r="I129" s="2"/>
      <c r="L129" s="29"/>
    </row>
    <row r="130" spans="1:12" ht="30" customHeight="1" x14ac:dyDescent="0.25">
      <c r="A130" s="44"/>
      <c r="B130" s="30" t="s">
        <v>135</v>
      </c>
      <c r="C130" s="31"/>
      <c r="D130" s="31"/>
      <c r="E130" s="32">
        <v>1</v>
      </c>
      <c r="F130" s="33" t="s">
        <v>58</v>
      </c>
      <c r="G130" s="34">
        <v>2750000</v>
      </c>
      <c r="H130" s="3">
        <f t="shared" si="2"/>
        <v>2750000</v>
      </c>
      <c r="I130" s="4"/>
    </row>
    <row r="131" spans="1:12" ht="30" customHeight="1" x14ac:dyDescent="0.25">
      <c r="A131" s="44"/>
      <c r="B131" s="30" t="s">
        <v>141</v>
      </c>
      <c r="C131" s="31"/>
      <c r="D131" s="31"/>
      <c r="E131" s="32">
        <v>1</v>
      </c>
      <c r="F131" s="33" t="s">
        <v>58</v>
      </c>
      <c r="G131" s="34">
        <v>82500000</v>
      </c>
      <c r="H131" s="3">
        <f t="shared" si="2"/>
        <v>82500000</v>
      </c>
      <c r="I131" s="4"/>
    </row>
    <row r="132" spans="1:12" ht="30" customHeight="1" x14ac:dyDescent="0.25">
      <c r="A132" s="44"/>
      <c r="B132" s="30" t="s">
        <v>142</v>
      </c>
      <c r="C132" s="31"/>
      <c r="D132" s="31"/>
      <c r="E132" s="32">
        <v>1</v>
      </c>
      <c r="F132" s="33" t="s">
        <v>58</v>
      </c>
      <c r="G132" s="34">
        <v>13750000</v>
      </c>
      <c r="H132" s="3">
        <f t="shared" si="2"/>
        <v>13750000</v>
      </c>
      <c r="I132" s="4"/>
    </row>
    <row r="133" spans="1:12" s="14" customFormat="1" ht="30" customHeight="1" x14ac:dyDescent="0.25">
      <c r="A133" s="42"/>
      <c r="B133" s="24" t="s">
        <v>143</v>
      </c>
      <c r="C133" s="25"/>
      <c r="D133" s="25"/>
      <c r="E133" s="26"/>
      <c r="F133" s="27"/>
      <c r="G133" s="28">
        <v>0</v>
      </c>
      <c r="H133" s="1">
        <f>SUM(H134:H135)</f>
        <v>30250000</v>
      </c>
      <c r="I133" s="2"/>
      <c r="L133" s="29"/>
    </row>
    <row r="134" spans="1:12" ht="30" customHeight="1" x14ac:dyDescent="0.25">
      <c r="A134" s="44"/>
      <c r="B134" s="30" t="s">
        <v>144</v>
      </c>
      <c r="C134" s="31"/>
      <c r="D134" s="31"/>
      <c r="E134" s="32">
        <v>1</v>
      </c>
      <c r="F134" s="33" t="s">
        <v>58</v>
      </c>
      <c r="G134" s="34">
        <v>2750000</v>
      </c>
      <c r="H134" s="3">
        <f t="shared" si="2"/>
        <v>2750000</v>
      </c>
      <c r="I134" s="4"/>
    </row>
    <row r="135" spans="1:12" ht="30" customHeight="1" x14ac:dyDescent="0.25">
      <c r="A135" s="44"/>
      <c r="B135" s="30" t="s">
        <v>145</v>
      </c>
      <c r="C135" s="31"/>
      <c r="D135" s="31"/>
      <c r="E135" s="32">
        <v>1</v>
      </c>
      <c r="F135" s="33" t="s">
        <v>58</v>
      </c>
      <c r="G135" s="34">
        <v>27500000</v>
      </c>
      <c r="H135" s="3">
        <f t="shared" si="2"/>
        <v>27500000</v>
      </c>
      <c r="I135" s="4"/>
    </row>
    <row r="136" spans="1:12" s="14" customFormat="1" ht="30" customHeight="1" x14ac:dyDescent="0.25">
      <c r="A136" s="42"/>
      <c r="B136" s="24" t="s">
        <v>146</v>
      </c>
      <c r="C136" s="25"/>
      <c r="D136" s="25"/>
      <c r="E136" s="26"/>
      <c r="F136" s="27"/>
      <c r="G136" s="28">
        <v>0</v>
      </c>
      <c r="H136" s="1">
        <f>SUM(H137:H138)</f>
        <v>30250000</v>
      </c>
      <c r="I136" s="2"/>
      <c r="L136" s="29"/>
    </row>
    <row r="137" spans="1:12" ht="30" customHeight="1" x14ac:dyDescent="0.25">
      <c r="A137" s="44"/>
      <c r="B137" s="30" t="s">
        <v>144</v>
      </c>
      <c r="C137" s="31"/>
      <c r="D137" s="31"/>
      <c r="E137" s="32">
        <v>1</v>
      </c>
      <c r="F137" s="33" t="s">
        <v>58</v>
      </c>
      <c r="G137" s="34">
        <v>2750000</v>
      </c>
      <c r="H137" s="3">
        <f t="shared" si="2"/>
        <v>2750000</v>
      </c>
      <c r="I137" s="4"/>
    </row>
    <row r="138" spans="1:12" ht="30" customHeight="1" x14ac:dyDescent="0.25">
      <c r="A138" s="44"/>
      <c r="B138" s="30" t="s">
        <v>147</v>
      </c>
      <c r="C138" s="31"/>
      <c r="D138" s="31"/>
      <c r="E138" s="32">
        <v>1</v>
      </c>
      <c r="F138" s="33" t="s">
        <v>58</v>
      </c>
      <c r="G138" s="34">
        <v>27500000</v>
      </c>
      <c r="H138" s="3">
        <f t="shared" si="2"/>
        <v>27500000</v>
      </c>
      <c r="I138" s="4"/>
    </row>
    <row r="139" spans="1:12" ht="30" customHeight="1" x14ac:dyDescent="0.25">
      <c r="A139" s="44"/>
      <c r="B139" s="57" t="s">
        <v>267</v>
      </c>
      <c r="C139" s="58"/>
      <c r="D139" s="58"/>
      <c r="E139" s="59"/>
      <c r="F139" s="60"/>
      <c r="G139" s="61"/>
      <c r="H139" s="62">
        <f>H140+H149</f>
        <v>127325000</v>
      </c>
      <c r="I139" s="63"/>
    </row>
    <row r="140" spans="1:12" ht="30" customHeight="1" x14ac:dyDescent="0.25">
      <c r="A140" s="44"/>
      <c r="B140" s="24" t="s">
        <v>148</v>
      </c>
      <c r="C140" s="25"/>
      <c r="D140" s="25"/>
      <c r="E140" s="26"/>
      <c r="F140" s="27"/>
      <c r="G140" s="28"/>
      <c r="H140" s="1">
        <f>SUM(H141:H148)</f>
        <v>86075000</v>
      </c>
      <c r="I140" s="2"/>
    </row>
    <row r="141" spans="1:12" ht="30" customHeight="1" x14ac:dyDescent="0.25">
      <c r="A141" s="44"/>
      <c r="B141" s="30" t="s">
        <v>149</v>
      </c>
      <c r="C141" s="31"/>
      <c r="D141" s="31"/>
      <c r="E141" s="32">
        <v>1</v>
      </c>
      <c r="F141" s="33" t="s">
        <v>58</v>
      </c>
      <c r="G141" s="34">
        <v>2750000</v>
      </c>
      <c r="H141" s="3">
        <f t="shared" si="2"/>
        <v>2750000</v>
      </c>
      <c r="I141" s="4"/>
    </row>
    <row r="142" spans="1:12" ht="30" customHeight="1" x14ac:dyDescent="0.25">
      <c r="A142" s="44"/>
      <c r="B142" s="30" t="s">
        <v>150</v>
      </c>
      <c r="C142" s="31"/>
      <c r="D142" s="31"/>
      <c r="E142" s="32">
        <v>16</v>
      </c>
      <c r="F142" s="33" t="s">
        <v>58</v>
      </c>
      <c r="G142" s="34">
        <v>2750000</v>
      </c>
      <c r="H142" s="3">
        <f t="shared" si="2"/>
        <v>44000000</v>
      </c>
      <c r="I142" s="4"/>
    </row>
    <row r="143" spans="1:12" ht="30" customHeight="1" x14ac:dyDescent="0.25">
      <c r="A143" s="44"/>
      <c r="B143" s="30" t="s">
        <v>151</v>
      </c>
      <c r="C143" s="31"/>
      <c r="D143" s="31"/>
      <c r="E143" s="32">
        <v>1</v>
      </c>
      <c r="F143" s="33" t="s">
        <v>58</v>
      </c>
      <c r="G143" s="34">
        <v>2750000</v>
      </c>
      <c r="H143" s="3">
        <f t="shared" si="2"/>
        <v>2750000</v>
      </c>
      <c r="I143" s="4"/>
    </row>
    <row r="144" spans="1:12" ht="30" customHeight="1" x14ac:dyDescent="0.25">
      <c r="A144" s="44"/>
      <c r="B144" s="30" t="s">
        <v>152</v>
      </c>
      <c r="C144" s="31"/>
      <c r="D144" s="31"/>
      <c r="E144" s="32">
        <v>1</v>
      </c>
      <c r="F144" s="33" t="s">
        <v>58</v>
      </c>
      <c r="G144" s="34">
        <v>2750000</v>
      </c>
      <c r="H144" s="3">
        <f t="shared" si="2"/>
        <v>2750000</v>
      </c>
      <c r="I144" s="4"/>
    </row>
    <row r="145" spans="1:12" ht="30" customHeight="1" x14ac:dyDescent="0.25">
      <c r="A145" s="44"/>
      <c r="B145" s="30" t="s">
        <v>153</v>
      </c>
      <c r="C145" s="31"/>
      <c r="D145" s="31"/>
      <c r="E145" s="32">
        <v>5</v>
      </c>
      <c r="F145" s="33" t="s">
        <v>58</v>
      </c>
      <c r="G145" s="34">
        <v>1650000</v>
      </c>
      <c r="H145" s="3">
        <f t="shared" si="2"/>
        <v>8250000</v>
      </c>
      <c r="I145" s="4"/>
    </row>
    <row r="146" spans="1:12" ht="30" customHeight="1" x14ac:dyDescent="0.25">
      <c r="A146" s="44"/>
      <c r="B146" s="30" t="s">
        <v>154</v>
      </c>
      <c r="C146" s="31"/>
      <c r="D146" s="31"/>
      <c r="E146" s="32">
        <v>3</v>
      </c>
      <c r="F146" s="33" t="s">
        <v>58</v>
      </c>
      <c r="G146" s="34">
        <v>825000</v>
      </c>
      <c r="H146" s="3">
        <f t="shared" si="2"/>
        <v>2475000</v>
      </c>
      <c r="I146" s="4"/>
    </row>
    <row r="147" spans="1:12" ht="30" customHeight="1" x14ac:dyDescent="0.25">
      <c r="A147" s="44"/>
      <c r="B147" s="30" t="s">
        <v>155</v>
      </c>
      <c r="C147" s="31"/>
      <c r="D147" s="31"/>
      <c r="E147" s="32">
        <v>2</v>
      </c>
      <c r="F147" s="33" t="s">
        <v>58</v>
      </c>
      <c r="G147" s="34">
        <v>825000</v>
      </c>
      <c r="H147" s="3">
        <f t="shared" si="2"/>
        <v>1650000</v>
      </c>
      <c r="I147" s="4"/>
    </row>
    <row r="148" spans="1:12" ht="30" customHeight="1" x14ac:dyDescent="0.25">
      <c r="A148" s="44"/>
      <c r="B148" s="30" t="s">
        <v>156</v>
      </c>
      <c r="C148" s="31"/>
      <c r="D148" s="31"/>
      <c r="E148" s="32">
        <v>26</v>
      </c>
      <c r="F148" s="33" t="s">
        <v>58</v>
      </c>
      <c r="G148" s="34">
        <v>825000</v>
      </c>
      <c r="H148" s="3">
        <f t="shared" si="2"/>
        <v>21450000</v>
      </c>
      <c r="I148" s="4"/>
    </row>
    <row r="149" spans="1:12" s="14" customFormat="1" ht="30" customHeight="1" x14ac:dyDescent="0.25">
      <c r="A149" s="42"/>
      <c r="B149" s="24" t="s">
        <v>157</v>
      </c>
      <c r="C149" s="25"/>
      <c r="D149" s="25"/>
      <c r="E149" s="26"/>
      <c r="F149" s="27"/>
      <c r="G149" s="28"/>
      <c r="H149" s="1">
        <f>SUM(H150:H153)</f>
        <v>41250000</v>
      </c>
      <c r="I149" s="2"/>
      <c r="L149" s="29"/>
    </row>
    <row r="150" spans="1:12" ht="30" customHeight="1" x14ac:dyDescent="0.25">
      <c r="A150" s="44"/>
      <c r="B150" s="30" t="s">
        <v>158</v>
      </c>
      <c r="C150" s="31"/>
      <c r="D150" s="31"/>
      <c r="E150" s="32">
        <v>10</v>
      </c>
      <c r="F150" s="33" t="s">
        <v>58</v>
      </c>
      <c r="G150" s="34">
        <v>2750000</v>
      </c>
      <c r="H150" s="3">
        <f t="shared" si="2"/>
        <v>27500000</v>
      </c>
      <c r="I150" s="4"/>
    </row>
    <row r="151" spans="1:12" ht="30" customHeight="1" x14ac:dyDescent="0.25">
      <c r="A151" s="44"/>
      <c r="B151" s="30" t="s">
        <v>159</v>
      </c>
      <c r="C151" s="31"/>
      <c r="D151" s="31"/>
      <c r="E151" s="32">
        <v>3</v>
      </c>
      <c r="F151" s="33" t="s">
        <v>58</v>
      </c>
      <c r="G151" s="34">
        <v>2750000</v>
      </c>
      <c r="H151" s="3">
        <f t="shared" si="2"/>
        <v>8250000</v>
      </c>
      <c r="I151" s="4"/>
    </row>
    <row r="152" spans="1:12" ht="30" customHeight="1" x14ac:dyDescent="0.25">
      <c r="A152" s="44"/>
      <c r="B152" s="30" t="s">
        <v>160</v>
      </c>
      <c r="C152" s="31"/>
      <c r="D152" s="31"/>
      <c r="E152" s="32">
        <v>1</v>
      </c>
      <c r="F152" s="33" t="s">
        <v>58</v>
      </c>
      <c r="G152" s="34">
        <v>2750000</v>
      </c>
      <c r="H152" s="3">
        <f t="shared" si="2"/>
        <v>2750000</v>
      </c>
      <c r="I152" s="4"/>
    </row>
    <row r="153" spans="1:12" ht="30" customHeight="1" x14ac:dyDescent="0.25">
      <c r="A153" s="44"/>
      <c r="B153" s="30" t="s">
        <v>161</v>
      </c>
      <c r="C153" s="31"/>
      <c r="D153" s="31"/>
      <c r="E153" s="32">
        <v>1</v>
      </c>
      <c r="F153" s="33" t="s">
        <v>58</v>
      </c>
      <c r="G153" s="34">
        <v>2750000</v>
      </c>
      <c r="H153" s="3">
        <f t="shared" si="2"/>
        <v>2750000</v>
      </c>
      <c r="I153" s="4"/>
    </row>
    <row r="154" spans="1:12" ht="30" customHeight="1" x14ac:dyDescent="0.25">
      <c r="A154" s="44"/>
      <c r="B154" s="57" t="s">
        <v>269</v>
      </c>
      <c r="C154" s="58"/>
      <c r="D154" s="58"/>
      <c r="E154" s="59"/>
      <c r="F154" s="60"/>
      <c r="G154" s="61"/>
      <c r="H154" s="62">
        <f>H155+H159+H165+H168</f>
        <v>364045000</v>
      </c>
      <c r="I154" s="63"/>
    </row>
    <row r="155" spans="1:12" s="14" customFormat="1" ht="30" customHeight="1" x14ac:dyDescent="0.25">
      <c r="A155" s="42"/>
      <c r="B155" s="24" t="s">
        <v>162</v>
      </c>
      <c r="C155" s="25"/>
      <c r="D155" s="25"/>
      <c r="E155" s="26"/>
      <c r="F155" s="27"/>
      <c r="G155" s="28"/>
      <c r="H155" s="1">
        <f>SUM(H156:H158)</f>
        <v>13200000</v>
      </c>
      <c r="I155" s="2"/>
      <c r="L155" s="29"/>
    </row>
    <row r="156" spans="1:12" ht="30" customHeight="1" x14ac:dyDescent="0.25">
      <c r="A156" s="44"/>
      <c r="B156" s="30" t="s">
        <v>163</v>
      </c>
      <c r="C156" s="31"/>
      <c r="D156" s="31"/>
      <c r="E156" s="32">
        <v>1</v>
      </c>
      <c r="F156" s="33" t="s">
        <v>58</v>
      </c>
      <c r="G156" s="34">
        <v>550000</v>
      </c>
      <c r="H156" s="3">
        <f t="shared" si="2"/>
        <v>550000</v>
      </c>
      <c r="I156" s="4"/>
    </row>
    <row r="157" spans="1:12" ht="30" customHeight="1" x14ac:dyDescent="0.25">
      <c r="A157" s="44"/>
      <c r="B157" s="30" t="s">
        <v>164</v>
      </c>
      <c r="C157" s="31"/>
      <c r="D157" s="31"/>
      <c r="E157" s="32">
        <v>2</v>
      </c>
      <c r="F157" s="33" t="s">
        <v>58</v>
      </c>
      <c r="G157" s="34">
        <v>4950000</v>
      </c>
      <c r="H157" s="3">
        <f t="shared" si="2"/>
        <v>9900000</v>
      </c>
      <c r="I157" s="4"/>
    </row>
    <row r="158" spans="1:12" ht="30" customHeight="1" x14ac:dyDescent="0.25">
      <c r="A158" s="44"/>
      <c r="B158" s="30" t="s">
        <v>165</v>
      </c>
      <c r="C158" s="31"/>
      <c r="D158" s="31"/>
      <c r="E158" s="32">
        <v>1</v>
      </c>
      <c r="F158" s="33" t="s">
        <v>58</v>
      </c>
      <c r="G158" s="34">
        <v>2750000</v>
      </c>
      <c r="H158" s="3">
        <f t="shared" si="2"/>
        <v>2750000</v>
      </c>
      <c r="I158" s="4"/>
    </row>
    <row r="159" spans="1:12" s="14" customFormat="1" ht="30" customHeight="1" x14ac:dyDescent="0.25">
      <c r="A159" s="42"/>
      <c r="B159" s="24" t="s">
        <v>166</v>
      </c>
      <c r="C159" s="25"/>
      <c r="D159" s="25"/>
      <c r="E159" s="26"/>
      <c r="F159" s="27"/>
      <c r="G159" s="28"/>
      <c r="H159" s="1">
        <f>SUM(H160:H164)</f>
        <v>94545000</v>
      </c>
      <c r="I159" s="2"/>
      <c r="L159" s="29"/>
    </row>
    <row r="160" spans="1:12" ht="30" customHeight="1" x14ac:dyDescent="0.25">
      <c r="A160" s="44"/>
      <c r="B160" s="30" t="s">
        <v>167</v>
      </c>
      <c r="C160" s="31"/>
      <c r="D160" s="31"/>
      <c r="E160" s="32">
        <v>21</v>
      </c>
      <c r="F160" s="33" t="s">
        <v>58</v>
      </c>
      <c r="G160" s="34">
        <v>550000</v>
      </c>
      <c r="H160" s="3">
        <f t="shared" si="2"/>
        <v>11550000</v>
      </c>
      <c r="I160" s="4"/>
    </row>
    <row r="161" spans="1:12" ht="30" customHeight="1" x14ac:dyDescent="0.25">
      <c r="A161" s="44"/>
      <c r="B161" s="30" t="s">
        <v>168</v>
      </c>
      <c r="C161" s="31"/>
      <c r="D161" s="31"/>
      <c r="E161" s="32">
        <v>6</v>
      </c>
      <c r="F161" s="33" t="s">
        <v>58</v>
      </c>
      <c r="G161" s="34">
        <v>1320000</v>
      </c>
      <c r="H161" s="3">
        <f t="shared" ref="H161:H224" si="3">E161*G161</f>
        <v>7920000</v>
      </c>
      <c r="I161" s="4"/>
    </row>
    <row r="162" spans="1:12" ht="30" customHeight="1" x14ac:dyDescent="0.25">
      <c r="A162" s="44"/>
      <c r="B162" s="30" t="s">
        <v>169</v>
      </c>
      <c r="C162" s="31"/>
      <c r="D162" s="31"/>
      <c r="E162" s="32">
        <v>21</v>
      </c>
      <c r="F162" s="33" t="s">
        <v>58</v>
      </c>
      <c r="G162" s="34">
        <v>2750000</v>
      </c>
      <c r="H162" s="3">
        <f t="shared" si="3"/>
        <v>57750000</v>
      </c>
      <c r="I162" s="4"/>
    </row>
    <row r="163" spans="1:12" ht="30" customHeight="1" x14ac:dyDescent="0.25">
      <c r="A163" s="44"/>
      <c r="B163" s="30" t="s">
        <v>170</v>
      </c>
      <c r="C163" s="31"/>
      <c r="D163" s="31"/>
      <c r="E163" s="32">
        <v>21</v>
      </c>
      <c r="F163" s="33" t="s">
        <v>58</v>
      </c>
      <c r="G163" s="34">
        <v>165000</v>
      </c>
      <c r="H163" s="3">
        <f t="shared" si="3"/>
        <v>3465000</v>
      </c>
      <c r="I163" s="4"/>
    </row>
    <row r="164" spans="1:12" ht="30" customHeight="1" x14ac:dyDescent="0.25">
      <c r="A164" s="44"/>
      <c r="B164" s="30" t="s">
        <v>171</v>
      </c>
      <c r="C164" s="31"/>
      <c r="D164" s="31"/>
      <c r="E164" s="32">
        <v>21</v>
      </c>
      <c r="F164" s="33" t="s">
        <v>58</v>
      </c>
      <c r="G164" s="34">
        <v>660000</v>
      </c>
      <c r="H164" s="3">
        <f t="shared" si="3"/>
        <v>13860000</v>
      </c>
      <c r="I164" s="4"/>
    </row>
    <row r="165" spans="1:12" s="14" customFormat="1" ht="30" customHeight="1" x14ac:dyDescent="0.25">
      <c r="A165" s="42"/>
      <c r="B165" s="24" t="s">
        <v>172</v>
      </c>
      <c r="C165" s="25"/>
      <c r="D165" s="25"/>
      <c r="E165" s="26"/>
      <c r="F165" s="27"/>
      <c r="G165" s="28"/>
      <c r="H165" s="1">
        <f>SUM(H166:H167)</f>
        <v>228800000</v>
      </c>
      <c r="I165" s="2"/>
      <c r="L165" s="29"/>
    </row>
    <row r="166" spans="1:12" ht="30" customHeight="1" x14ac:dyDescent="0.25">
      <c r="A166" s="44"/>
      <c r="B166" s="30" t="s">
        <v>173</v>
      </c>
      <c r="C166" s="31"/>
      <c r="D166" s="31"/>
      <c r="E166" s="32">
        <v>208</v>
      </c>
      <c r="F166" s="33" t="s">
        <v>58</v>
      </c>
      <c r="G166" s="34">
        <v>550000</v>
      </c>
      <c r="H166" s="3">
        <f t="shared" si="3"/>
        <v>114400000</v>
      </c>
      <c r="I166" s="4"/>
    </row>
    <row r="167" spans="1:12" ht="30" customHeight="1" x14ac:dyDescent="0.25">
      <c r="A167" s="44"/>
      <c r="B167" s="30" t="s">
        <v>174</v>
      </c>
      <c r="C167" s="31"/>
      <c r="D167" s="31"/>
      <c r="E167" s="32">
        <v>208</v>
      </c>
      <c r="F167" s="33" t="s">
        <v>58</v>
      </c>
      <c r="G167" s="34">
        <v>550000</v>
      </c>
      <c r="H167" s="3">
        <f t="shared" si="3"/>
        <v>114400000</v>
      </c>
      <c r="I167" s="4"/>
    </row>
    <row r="168" spans="1:12" s="14" customFormat="1" ht="30" customHeight="1" x14ac:dyDescent="0.25">
      <c r="A168" s="42"/>
      <c r="B168" s="24" t="s">
        <v>175</v>
      </c>
      <c r="C168" s="25"/>
      <c r="D168" s="25"/>
      <c r="E168" s="26">
        <v>0</v>
      </c>
      <c r="F168" s="27"/>
      <c r="G168" s="28"/>
      <c r="H168" s="1">
        <f>SUM(H169:H170)</f>
        <v>27500000</v>
      </c>
      <c r="I168" s="2"/>
      <c r="L168" s="29"/>
    </row>
    <row r="169" spans="1:12" ht="30" customHeight="1" x14ac:dyDescent="0.25">
      <c r="A169" s="44"/>
      <c r="B169" s="30" t="s">
        <v>176</v>
      </c>
      <c r="C169" s="31"/>
      <c r="D169" s="31"/>
      <c r="E169" s="32">
        <v>25</v>
      </c>
      <c r="F169" s="33" t="s">
        <v>58</v>
      </c>
      <c r="G169" s="34">
        <v>550000</v>
      </c>
      <c r="H169" s="3">
        <f t="shared" si="3"/>
        <v>13750000</v>
      </c>
      <c r="I169" s="4"/>
    </row>
    <row r="170" spans="1:12" ht="30" customHeight="1" x14ac:dyDescent="0.25">
      <c r="A170" s="44"/>
      <c r="B170" s="30" t="s">
        <v>174</v>
      </c>
      <c r="C170" s="31"/>
      <c r="D170" s="31"/>
      <c r="E170" s="32">
        <v>25</v>
      </c>
      <c r="F170" s="33" t="s">
        <v>58</v>
      </c>
      <c r="G170" s="34">
        <v>550000</v>
      </c>
      <c r="H170" s="3">
        <f t="shared" si="3"/>
        <v>13750000</v>
      </c>
      <c r="I170" s="4"/>
    </row>
    <row r="171" spans="1:12" ht="30" customHeight="1" x14ac:dyDescent="0.25">
      <c r="A171" s="44"/>
      <c r="B171" s="57" t="s">
        <v>270</v>
      </c>
      <c r="C171" s="58"/>
      <c r="D171" s="58"/>
      <c r="E171" s="59"/>
      <c r="F171" s="60"/>
      <c r="G171" s="61"/>
      <c r="H171" s="62">
        <f>H172+H178+H180+H183</f>
        <v>437470000</v>
      </c>
      <c r="I171" s="63"/>
    </row>
    <row r="172" spans="1:12" s="14" customFormat="1" ht="30" customHeight="1" x14ac:dyDescent="0.25">
      <c r="A172" s="42"/>
      <c r="B172" s="24" t="s">
        <v>177</v>
      </c>
      <c r="C172" s="25"/>
      <c r="D172" s="25"/>
      <c r="E172" s="26"/>
      <c r="F172" s="27"/>
      <c r="G172" s="28"/>
      <c r="H172" s="1">
        <f>SUM(H173:H177)</f>
        <v>229350000</v>
      </c>
      <c r="I172" s="2"/>
      <c r="L172" s="29"/>
    </row>
    <row r="173" spans="1:12" ht="30" customHeight="1" x14ac:dyDescent="0.25">
      <c r="A173" s="44"/>
      <c r="B173" s="30" t="s">
        <v>178</v>
      </c>
      <c r="C173" s="31"/>
      <c r="D173" s="31"/>
      <c r="E173" s="32">
        <v>30</v>
      </c>
      <c r="F173" s="33" t="s">
        <v>58</v>
      </c>
      <c r="G173" s="34">
        <v>4345000</v>
      </c>
      <c r="H173" s="3">
        <f t="shared" si="3"/>
        <v>130350000</v>
      </c>
      <c r="I173" s="4"/>
    </row>
    <row r="174" spans="1:12" ht="30" customHeight="1" x14ac:dyDescent="0.25">
      <c r="A174" s="44"/>
      <c r="B174" s="30" t="s">
        <v>179</v>
      </c>
      <c r="C174" s="31"/>
      <c r="D174" s="31"/>
      <c r="E174" s="32">
        <v>30</v>
      </c>
      <c r="F174" s="33" t="s">
        <v>58</v>
      </c>
      <c r="G174" s="34">
        <v>1650000</v>
      </c>
      <c r="H174" s="3">
        <f t="shared" si="3"/>
        <v>49500000</v>
      </c>
      <c r="I174" s="4"/>
    </row>
    <row r="175" spans="1:12" ht="30" customHeight="1" x14ac:dyDescent="0.25">
      <c r="A175" s="44"/>
      <c r="B175" s="30" t="s">
        <v>180</v>
      </c>
      <c r="C175" s="31"/>
      <c r="D175" s="31"/>
      <c r="E175" s="32">
        <v>30</v>
      </c>
      <c r="F175" s="33" t="s">
        <v>58</v>
      </c>
      <c r="G175" s="34">
        <v>1100000</v>
      </c>
      <c r="H175" s="3">
        <f t="shared" si="3"/>
        <v>33000000</v>
      </c>
      <c r="I175" s="4"/>
    </row>
    <row r="176" spans="1:12" ht="30" customHeight="1" x14ac:dyDescent="0.25">
      <c r="A176" s="44"/>
      <c r="B176" s="30" t="s">
        <v>181</v>
      </c>
      <c r="C176" s="31"/>
      <c r="D176" s="31"/>
      <c r="E176" s="32">
        <v>30</v>
      </c>
      <c r="F176" s="33" t="s">
        <v>58</v>
      </c>
      <c r="G176" s="34">
        <v>385000</v>
      </c>
      <c r="H176" s="3">
        <f t="shared" si="3"/>
        <v>11550000</v>
      </c>
      <c r="I176" s="4"/>
    </row>
    <row r="177" spans="1:12" ht="30" customHeight="1" x14ac:dyDescent="0.25">
      <c r="A177" s="44"/>
      <c r="B177" s="30" t="s">
        <v>182</v>
      </c>
      <c r="C177" s="31"/>
      <c r="D177" s="31"/>
      <c r="E177" s="32">
        <v>30</v>
      </c>
      <c r="F177" s="33" t="s">
        <v>58</v>
      </c>
      <c r="G177" s="34">
        <v>165000</v>
      </c>
      <c r="H177" s="3">
        <f t="shared" si="3"/>
        <v>4950000</v>
      </c>
      <c r="I177" s="4"/>
    </row>
    <row r="178" spans="1:12" s="14" customFormat="1" ht="30" customHeight="1" x14ac:dyDescent="0.25">
      <c r="A178" s="42"/>
      <c r="B178" s="24" t="s">
        <v>183</v>
      </c>
      <c r="C178" s="25"/>
      <c r="D178" s="25"/>
      <c r="E178" s="26"/>
      <c r="F178" s="27"/>
      <c r="G178" s="28"/>
      <c r="H178" s="1">
        <f>SUM(H179)</f>
        <v>11000000</v>
      </c>
      <c r="I178" s="2"/>
      <c r="L178" s="29"/>
    </row>
    <row r="179" spans="1:12" ht="30" customHeight="1" x14ac:dyDescent="0.25">
      <c r="A179" s="44"/>
      <c r="B179" s="30" t="s">
        <v>169</v>
      </c>
      <c r="C179" s="31"/>
      <c r="D179" s="31"/>
      <c r="E179" s="32">
        <v>1</v>
      </c>
      <c r="F179" s="33" t="s">
        <v>58</v>
      </c>
      <c r="G179" s="34">
        <v>11000000</v>
      </c>
      <c r="H179" s="3">
        <f t="shared" si="3"/>
        <v>11000000</v>
      </c>
      <c r="I179" s="4"/>
    </row>
    <row r="180" spans="1:12" s="14" customFormat="1" ht="30" customHeight="1" x14ac:dyDescent="0.25">
      <c r="A180" s="42"/>
      <c r="B180" s="24" t="s">
        <v>184</v>
      </c>
      <c r="C180" s="25"/>
      <c r="D180" s="25"/>
      <c r="E180" s="26"/>
      <c r="F180" s="27"/>
      <c r="G180" s="28"/>
      <c r="H180" s="1">
        <f>SUM(H181:H182)</f>
        <v>30800000</v>
      </c>
      <c r="I180" s="2"/>
      <c r="L180" s="29"/>
    </row>
    <row r="181" spans="1:12" ht="30" customHeight="1" x14ac:dyDescent="0.25">
      <c r="A181" s="44"/>
      <c r="B181" s="30" t="s">
        <v>169</v>
      </c>
      <c r="C181" s="31"/>
      <c r="D181" s="31"/>
      <c r="E181" s="32">
        <v>26</v>
      </c>
      <c r="F181" s="33" t="s">
        <v>58</v>
      </c>
      <c r="G181" s="34">
        <v>1100000</v>
      </c>
      <c r="H181" s="3">
        <f t="shared" si="3"/>
        <v>28600000</v>
      </c>
      <c r="I181" s="4"/>
    </row>
    <row r="182" spans="1:12" ht="30" customHeight="1" x14ac:dyDescent="0.25">
      <c r="A182" s="44"/>
      <c r="B182" s="30" t="s">
        <v>185</v>
      </c>
      <c r="C182" s="31"/>
      <c r="D182" s="31"/>
      <c r="E182" s="32">
        <v>4</v>
      </c>
      <c r="F182" s="33" t="s">
        <v>58</v>
      </c>
      <c r="G182" s="34">
        <v>550000</v>
      </c>
      <c r="H182" s="3">
        <f t="shared" si="3"/>
        <v>2200000</v>
      </c>
      <c r="I182" s="4"/>
    </row>
    <row r="183" spans="1:12" s="14" customFormat="1" ht="30" customHeight="1" x14ac:dyDescent="0.25">
      <c r="A183" s="42"/>
      <c r="B183" s="24" t="s">
        <v>186</v>
      </c>
      <c r="C183" s="25"/>
      <c r="D183" s="25"/>
      <c r="E183" s="26"/>
      <c r="F183" s="27"/>
      <c r="G183" s="28"/>
      <c r="H183" s="1">
        <f>SUM(H184:H189)</f>
        <v>166320000</v>
      </c>
      <c r="I183" s="2"/>
      <c r="L183" s="29"/>
    </row>
    <row r="184" spans="1:12" ht="30" customHeight="1" x14ac:dyDescent="0.25">
      <c r="A184" s="44"/>
      <c r="B184" s="30" t="s">
        <v>178</v>
      </c>
      <c r="C184" s="31"/>
      <c r="D184" s="31"/>
      <c r="E184" s="32">
        <v>16</v>
      </c>
      <c r="F184" s="33" t="s">
        <v>58</v>
      </c>
      <c r="G184" s="34">
        <v>4345000</v>
      </c>
      <c r="H184" s="3">
        <f t="shared" si="3"/>
        <v>69520000</v>
      </c>
      <c r="I184" s="4"/>
    </row>
    <row r="185" spans="1:12" ht="30" customHeight="1" x14ac:dyDescent="0.25">
      <c r="A185" s="44"/>
      <c r="B185" s="30" t="s">
        <v>179</v>
      </c>
      <c r="C185" s="31"/>
      <c r="D185" s="31"/>
      <c r="E185" s="32">
        <v>16</v>
      </c>
      <c r="F185" s="33" t="s">
        <v>58</v>
      </c>
      <c r="G185" s="34">
        <v>1650000</v>
      </c>
      <c r="H185" s="3">
        <f t="shared" si="3"/>
        <v>26400000</v>
      </c>
      <c r="I185" s="4"/>
    </row>
    <row r="186" spans="1:12" ht="30" customHeight="1" x14ac:dyDescent="0.25">
      <c r="A186" s="44"/>
      <c r="B186" s="30" t="s">
        <v>180</v>
      </c>
      <c r="C186" s="31"/>
      <c r="D186" s="31"/>
      <c r="E186" s="32">
        <v>16</v>
      </c>
      <c r="F186" s="33" t="s">
        <v>58</v>
      </c>
      <c r="G186" s="34">
        <v>1100000</v>
      </c>
      <c r="H186" s="3">
        <f t="shared" si="3"/>
        <v>17600000</v>
      </c>
      <c r="I186" s="4"/>
    </row>
    <row r="187" spans="1:12" ht="30" customHeight="1" x14ac:dyDescent="0.25">
      <c r="A187" s="44"/>
      <c r="B187" s="30" t="s">
        <v>181</v>
      </c>
      <c r="C187" s="31"/>
      <c r="D187" s="31"/>
      <c r="E187" s="32">
        <v>16</v>
      </c>
      <c r="F187" s="33" t="s">
        <v>58</v>
      </c>
      <c r="G187" s="34">
        <v>385000</v>
      </c>
      <c r="H187" s="3">
        <f t="shared" si="3"/>
        <v>6160000</v>
      </c>
      <c r="I187" s="4"/>
    </row>
    <row r="188" spans="1:12" ht="30" customHeight="1" x14ac:dyDescent="0.25">
      <c r="A188" s="44"/>
      <c r="B188" s="30" t="s">
        <v>182</v>
      </c>
      <c r="C188" s="31"/>
      <c r="D188" s="31"/>
      <c r="E188" s="32">
        <v>16</v>
      </c>
      <c r="F188" s="33" t="s">
        <v>58</v>
      </c>
      <c r="G188" s="34">
        <v>165000</v>
      </c>
      <c r="H188" s="3">
        <f t="shared" si="3"/>
        <v>2640000</v>
      </c>
      <c r="I188" s="4"/>
    </row>
    <row r="189" spans="1:12" ht="30" customHeight="1" x14ac:dyDescent="0.25">
      <c r="A189" s="44"/>
      <c r="B189" s="30" t="s">
        <v>187</v>
      </c>
      <c r="C189" s="31"/>
      <c r="D189" s="31"/>
      <c r="E189" s="32">
        <v>16</v>
      </c>
      <c r="F189" s="33" t="s">
        <v>58</v>
      </c>
      <c r="G189" s="34">
        <v>2750000</v>
      </c>
      <c r="H189" s="3">
        <f t="shared" si="3"/>
        <v>44000000</v>
      </c>
      <c r="I189" s="4"/>
    </row>
    <row r="190" spans="1:12" ht="30" customHeight="1" x14ac:dyDescent="0.25">
      <c r="A190" s="44"/>
      <c r="B190" s="57" t="s">
        <v>271</v>
      </c>
      <c r="C190" s="58"/>
      <c r="D190" s="58"/>
      <c r="E190" s="59">
        <v>0</v>
      </c>
      <c r="F190" s="60"/>
      <c r="G190" s="61">
        <v>0</v>
      </c>
      <c r="H190" s="62">
        <f>H191+H214+H217+H220+H234+H249+H260+H266+H280+H294+H308+H324+H350+H336</f>
        <v>2288847000</v>
      </c>
      <c r="I190" s="64"/>
    </row>
    <row r="191" spans="1:12" ht="30" customHeight="1" x14ac:dyDescent="0.25">
      <c r="A191" s="44"/>
      <c r="B191" s="24" t="s">
        <v>188</v>
      </c>
      <c r="C191" s="25"/>
      <c r="D191" s="25"/>
      <c r="E191" s="26">
        <v>0</v>
      </c>
      <c r="F191" s="27"/>
      <c r="G191" s="28">
        <v>0</v>
      </c>
      <c r="H191" s="1">
        <f>H192+H196+H199+H203+H207+H210</f>
        <v>137412000</v>
      </c>
      <c r="I191" s="4"/>
    </row>
    <row r="192" spans="1:12" ht="30" customHeight="1" x14ac:dyDescent="0.25">
      <c r="A192" s="44"/>
      <c r="B192" s="24" t="s">
        <v>189</v>
      </c>
      <c r="C192" s="25"/>
      <c r="D192" s="25"/>
      <c r="E192" s="26">
        <v>0</v>
      </c>
      <c r="F192" s="27"/>
      <c r="G192" s="28">
        <v>0</v>
      </c>
      <c r="H192" s="1">
        <f>SUM(H193:H195)</f>
        <v>21912000</v>
      </c>
      <c r="I192" s="4"/>
    </row>
    <row r="193" spans="1:12" ht="30" customHeight="1" x14ac:dyDescent="0.25">
      <c r="A193" s="44"/>
      <c r="B193" s="30" t="s">
        <v>190</v>
      </c>
      <c r="C193" s="31"/>
      <c r="D193" s="31"/>
      <c r="E193" s="32">
        <v>2</v>
      </c>
      <c r="F193" s="33" t="s">
        <v>58</v>
      </c>
      <c r="G193" s="34">
        <v>3432000</v>
      </c>
      <c r="H193" s="3">
        <f t="shared" si="3"/>
        <v>6864000</v>
      </c>
      <c r="I193" s="4"/>
    </row>
    <row r="194" spans="1:12" ht="30" customHeight="1" x14ac:dyDescent="0.25">
      <c r="A194" s="44"/>
      <c r="B194" s="30" t="s">
        <v>191</v>
      </c>
      <c r="C194" s="31"/>
      <c r="D194" s="31"/>
      <c r="E194" s="32">
        <v>2</v>
      </c>
      <c r="F194" s="33" t="s">
        <v>58</v>
      </c>
      <c r="G194" s="34">
        <v>4092000</v>
      </c>
      <c r="H194" s="3">
        <f t="shared" si="3"/>
        <v>8184000</v>
      </c>
      <c r="I194" s="4"/>
    </row>
    <row r="195" spans="1:12" ht="30" customHeight="1" x14ac:dyDescent="0.25">
      <c r="A195" s="44"/>
      <c r="B195" s="30" t="s">
        <v>192</v>
      </c>
      <c r="C195" s="31"/>
      <c r="D195" s="31"/>
      <c r="E195" s="32">
        <v>2</v>
      </c>
      <c r="F195" s="33" t="s">
        <v>58</v>
      </c>
      <c r="G195" s="34">
        <v>3432000</v>
      </c>
      <c r="H195" s="3">
        <f t="shared" si="3"/>
        <v>6864000</v>
      </c>
      <c r="I195" s="4"/>
    </row>
    <row r="196" spans="1:12" ht="30" customHeight="1" x14ac:dyDescent="0.25">
      <c r="A196" s="44"/>
      <c r="B196" s="24" t="s">
        <v>193</v>
      </c>
      <c r="C196" s="25"/>
      <c r="D196" s="25"/>
      <c r="E196" s="26">
        <v>0</v>
      </c>
      <c r="F196" s="27"/>
      <c r="G196" s="28">
        <v>0</v>
      </c>
      <c r="H196" s="1">
        <f>SUM(H197:H198)</f>
        <v>20196000</v>
      </c>
      <c r="I196" s="4"/>
    </row>
    <row r="197" spans="1:12" ht="30" customHeight="1" x14ac:dyDescent="0.25">
      <c r="A197" s="44"/>
      <c r="B197" s="30" t="s">
        <v>194</v>
      </c>
      <c r="C197" s="31"/>
      <c r="D197" s="31"/>
      <c r="E197" s="32">
        <v>1</v>
      </c>
      <c r="F197" s="33" t="s">
        <v>58</v>
      </c>
      <c r="G197" s="34">
        <v>7524000</v>
      </c>
      <c r="H197" s="3">
        <f t="shared" si="3"/>
        <v>7524000</v>
      </c>
      <c r="I197" s="4"/>
    </row>
    <row r="198" spans="1:12" ht="30" customHeight="1" x14ac:dyDescent="0.25">
      <c r="A198" s="44"/>
      <c r="B198" s="30" t="s">
        <v>195</v>
      </c>
      <c r="C198" s="31"/>
      <c r="D198" s="31"/>
      <c r="E198" s="32">
        <v>1</v>
      </c>
      <c r="F198" s="33" t="s">
        <v>58</v>
      </c>
      <c r="G198" s="34">
        <v>12672000</v>
      </c>
      <c r="H198" s="3">
        <f t="shared" si="3"/>
        <v>12672000</v>
      </c>
      <c r="I198" s="4"/>
    </row>
    <row r="199" spans="1:12" s="14" customFormat="1" ht="30" customHeight="1" x14ac:dyDescent="0.25">
      <c r="A199" s="42"/>
      <c r="B199" s="24" t="s">
        <v>196</v>
      </c>
      <c r="C199" s="25"/>
      <c r="D199" s="25"/>
      <c r="E199" s="26">
        <v>0</v>
      </c>
      <c r="F199" s="27"/>
      <c r="G199" s="28">
        <v>0</v>
      </c>
      <c r="H199" s="1">
        <f>SUM(H200:H202)</f>
        <v>17028000</v>
      </c>
      <c r="I199" s="2"/>
      <c r="L199" s="29"/>
    </row>
    <row r="200" spans="1:12" ht="30" customHeight="1" x14ac:dyDescent="0.25">
      <c r="A200" s="44"/>
      <c r="B200" s="30" t="s">
        <v>197</v>
      </c>
      <c r="C200" s="31"/>
      <c r="D200" s="31"/>
      <c r="E200" s="32">
        <v>1</v>
      </c>
      <c r="F200" s="33" t="s">
        <v>58</v>
      </c>
      <c r="G200" s="34">
        <v>6204000</v>
      </c>
      <c r="H200" s="3">
        <f t="shared" si="3"/>
        <v>6204000</v>
      </c>
      <c r="I200" s="4"/>
    </row>
    <row r="201" spans="1:12" ht="30" customHeight="1" x14ac:dyDescent="0.25">
      <c r="A201" s="44"/>
      <c r="B201" s="30" t="s">
        <v>198</v>
      </c>
      <c r="C201" s="31"/>
      <c r="D201" s="31"/>
      <c r="E201" s="32">
        <v>1</v>
      </c>
      <c r="F201" s="33" t="s">
        <v>58</v>
      </c>
      <c r="G201" s="34">
        <v>4620000</v>
      </c>
      <c r="H201" s="3">
        <f t="shared" si="3"/>
        <v>4620000</v>
      </c>
      <c r="I201" s="4"/>
    </row>
    <row r="202" spans="1:12" ht="30" customHeight="1" x14ac:dyDescent="0.25">
      <c r="A202" s="44"/>
      <c r="B202" s="30" t="s">
        <v>199</v>
      </c>
      <c r="C202" s="31"/>
      <c r="D202" s="31"/>
      <c r="E202" s="32">
        <v>1</v>
      </c>
      <c r="F202" s="33"/>
      <c r="G202" s="34">
        <v>6204000</v>
      </c>
      <c r="H202" s="3">
        <f t="shared" si="3"/>
        <v>6204000</v>
      </c>
      <c r="I202" s="4"/>
    </row>
    <row r="203" spans="1:12" s="14" customFormat="1" ht="30" customHeight="1" x14ac:dyDescent="0.25">
      <c r="A203" s="42"/>
      <c r="B203" s="24" t="s">
        <v>200</v>
      </c>
      <c r="C203" s="25"/>
      <c r="D203" s="25"/>
      <c r="E203" s="26">
        <v>0</v>
      </c>
      <c r="F203" s="27"/>
      <c r="G203" s="28">
        <v>0</v>
      </c>
      <c r="H203" s="1">
        <f>SUM(H204:H206)</f>
        <v>34056000</v>
      </c>
      <c r="I203" s="2"/>
      <c r="L203" s="29"/>
    </row>
    <row r="204" spans="1:12" ht="30" customHeight="1" x14ac:dyDescent="0.25">
      <c r="A204" s="44"/>
      <c r="B204" s="30" t="s">
        <v>197</v>
      </c>
      <c r="C204" s="31"/>
      <c r="D204" s="31"/>
      <c r="E204" s="32">
        <v>2</v>
      </c>
      <c r="F204" s="33" t="s">
        <v>58</v>
      </c>
      <c r="G204" s="34">
        <v>6204000</v>
      </c>
      <c r="H204" s="3">
        <f t="shared" si="3"/>
        <v>12408000</v>
      </c>
      <c r="I204" s="4"/>
    </row>
    <row r="205" spans="1:12" ht="30" customHeight="1" x14ac:dyDescent="0.25">
      <c r="A205" s="44"/>
      <c r="B205" s="30" t="s">
        <v>198</v>
      </c>
      <c r="C205" s="31"/>
      <c r="D205" s="31"/>
      <c r="E205" s="32">
        <v>2</v>
      </c>
      <c r="F205" s="33" t="s">
        <v>58</v>
      </c>
      <c r="G205" s="34">
        <v>4620000</v>
      </c>
      <c r="H205" s="3">
        <f t="shared" si="3"/>
        <v>9240000</v>
      </c>
      <c r="I205" s="4"/>
    </row>
    <row r="206" spans="1:12" ht="30" customHeight="1" x14ac:dyDescent="0.25">
      <c r="A206" s="44"/>
      <c r="B206" s="30" t="s">
        <v>199</v>
      </c>
      <c r="C206" s="31"/>
      <c r="D206" s="31"/>
      <c r="E206" s="32">
        <v>2</v>
      </c>
      <c r="F206" s="33" t="s">
        <v>58</v>
      </c>
      <c r="G206" s="34">
        <v>6204000</v>
      </c>
      <c r="H206" s="3">
        <f t="shared" si="3"/>
        <v>12408000</v>
      </c>
      <c r="I206" s="4"/>
    </row>
    <row r="207" spans="1:12" s="14" customFormat="1" ht="30" customHeight="1" x14ac:dyDescent="0.25">
      <c r="A207" s="42"/>
      <c r="B207" s="24" t="s">
        <v>201</v>
      </c>
      <c r="C207" s="25"/>
      <c r="D207" s="25"/>
      <c r="E207" s="26">
        <v>0</v>
      </c>
      <c r="F207" s="27"/>
      <c r="G207" s="28">
        <v>0</v>
      </c>
      <c r="H207" s="1">
        <f>SUM(H208:H209)</f>
        <v>11616000</v>
      </c>
      <c r="I207" s="2"/>
      <c r="L207" s="29"/>
    </row>
    <row r="208" spans="1:12" ht="30" customHeight="1" x14ac:dyDescent="0.25">
      <c r="A208" s="44"/>
      <c r="B208" s="30" t="s">
        <v>202</v>
      </c>
      <c r="C208" s="31"/>
      <c r="D208" s="31"/>
      <c r="E208" s="32">
        <v>1</v>
      </c>
      <c r="F208" s="33" t="s">
        <v>58</v>
      </c>
      <c r="G208" s="34">
        <v>5412000</v>
      </c>
      <c r="H208" s="3">
        <f t="shared" si="3"/>
        <v>5412000</v>
      </c>
      <c r="I208" s="4"/>
    </row>
    <row r="209" spans="1:12" ht="30" customHeight="1" x14ac:dyDescent="0.25">
      <c r="A209" s="44"/>
      <c r="B209" s="30" t="s">
        <v>197</v>
      </c>
      <c r="C209" s="31"/>
      <c r="D209" s="31"/>
      <c r="E209" s="32">
        <v>1</v>
      </c>
      <c r="F209" s="33" t="s">
        <v>58</v>
      </c>
      <c r="G209" s="34">
        <v>6204000</v>
      </c>
      <c r="H209" s="3">
        <f t="shared" si="3"/>
        <v>6204000</v>
      </c>
      <c r="I209" s="4"/>
    </row>
    <row r="210" spans="1:12" s="14" customFormat="1" ht="30" customHeight="1" x14ac:dyDescent="0.25">
      <c r="A210" s="42"/>
      <c r="B210" s="24" t="s">
        <v>203</v>
      </c>
      <c r="C210" s="25"/>
      <c r="D210" s="25"/>
      <c r="E210" s="26">
        <v>0</v>
      </c>
      <c r="F210" s="27"/>
      <c r="G210" s="28">
        <v>0</v>
      </c>
      <c r="H210" s="1">
        <f>SUM(H211:H213)</f>
        <v>32604000</v>
      </c>
      <c r="I210" s="2"/>
      <c r="L210" s="29"/>
    </row>
    <row r="211" spans="1:12" ht="30" customHeight="1" x14ac:dyDescent="0.25">
      <c r="A211" s="44"/>
      <c r="B211" s="30" t="s">
        <v>204</v>
      </c>
      <c r="C211" s="31"/>
      <c r="D211" s="31"/>
      <c r="E211" s="32">
        <v>1</v>
      </c>
      <c r="F211" s="33" t="s">
        <v>58</v>
      </c>
      <c r="G211" s="34">
        <v>10692000</v>
      </c>
      <c r="H211" s="3">
        <f t="shared" si="3"/>
        <v>10692000</v>
      </c>
      <c r="I211" s="4"/>
    </row>
    <row r="212" spans="1:12" ht="30" customHeight="1" x14ac:dyDescent="0.25">
      <c r="A212" s="44"/>
      <c r="B212" s="30" t="s">
        <v>205</v>
      </c>
      <c r="C212" s="31"/>
      <c r="D212" s="31"/>
      <c r="E212" s="32">
        <v>1</v>
      </c>
      <c r="F212" s="33" t="s">
        <v>58</v>
      </c>
      <c r="G212" s="34">
        <v>9372000</v>
      </c>
      <c r="H212" s="3">
        <f t="shared" si="3"/>
        <v>9372000</v>
      </c>
      <c r="I212" s="4"/>
    </row>
    <row r="213" spans="1:12" ht="30" customHeight="1" x14ac:dyDescent="0.25">
      <c r="A213" s="44"/>
      <c r="B213" s="30" t="s">
        <v>206</v>
      </c>
      <c r="C213" s="31"/>
      <c r="D213" s="31"/>
      <c r="E213" s="32">
        <v>1</v>
      </c>
      <c r="F213" s="33" t="s">
        <v>58</v>
      </c>
      <c r="G213" s="34">
        <v>12540000</v>
      </c>
      <c r="H213" s="3">
        <f t="shared" si="3"/>
        <v>12540000</v>
      </c>
      <c r="I213" s="4"/>
    </row>
    <row r="214" spans="1:12" s="14" customFormat="1" ht="30" customHeight="1" x14ac:dyDescent="0.25">
      <c r="A214" s="42"/>
      <c r="B214" s="24" t="s">
        <v>207</v>
      </c>
      <c r="C214" s="25"/>
      <c r="D214" s="25"/>
      <c r="E214" s="26">
        <v>0</v>
      </c>
      <c r="F214" s="27"/>
      <c r="G214" s="28">
        <v>0</v>
      </c>
      <c r="H214" s="1">
        <f>SUM(H215:H216)</f>
        <v>207900000</v>
      </c>
      <c r="I214" s="2"/>
      <c r="L214" s="29"/>
    </row>
    <row r="215" spans="1:12" ht="30" customHeight="1" x14ac:dyDescent="0.25">
      <c r="A215" s="44"/>
      <c r="B215" s="30" t="s">
        <v>62</v>
      </c>
      <c r="C215" s="31"/>
      <c r="D215" s="31"/>
      <c r="E215" s="32">
        <v>42</v>
      </c>
      <c r="F215" s="33" t="s">
        <v>58</v>
      </c>
      <c r="G215" s="34">
        <v>1650000</v>
      </c>
      <c r="H215" s="3">
        <f t="shared" si="3"/>
        <v>69300000</v>
      </c>
      <c r="I215" s="4"/>
    </row>
    <row r="216" spans="1:12" ht="30" customHeight="1" x14ac:dyDescent="0.25">
      <c r="A216" s="44"/>
      <c r="B216" s="30" t="s">
        <v>64</v>
      </c>
      <c r="C216" s="31"/>
      <c r="D216" s="31"/>
      <c r="E216" s="32">
        <v>42</v>
      </c>
      <c r="F216" s="33" t="s">
        <v>58</v>
      </c>
      <c r="G216" s="34">
        <v>3300000</v>
      </c>
      <c r="H216" s="3">
        <f t="shared" si="3"/>
        <v>138600000</v>
      </c>
      <c r="I216" s="4"/>
    </row>
    <row r="217" spans="1:12" s="14" customFormat="1" ht="30" customHeight="1" x14ac:dyDescent="0.25">
      <c r="A217" s="42"/>
      <c r="B217" s="24" t="s">
        <v>208</v>
      </c>
      <c r="C217" s="25"/>
      <c r="D217" s="25"/>
      <c r="E217" s="26">
        <v>0</v>
      </c>
      <c r="F217" s="27"/>
      <c r="G217" s="28">
        <v>0</v>
      </c>
      <c r="H217" s="1">
        <f>SUM(H218:H219)</f>
        <v>99000000</v>
      </c>
      <c r="I217" s="2"/>
      <c r="L217" s="29"/>
    </row>
    <row r="218" spans="1:12" ht="30" customHeight="1" x14ac:dyDescent="0.25">
      <c r="A218" s="44"/>
      <c r="B218" s="30" t="s">
        <v>62</v>
      </c>
      <c r="C218" s="31"/>
      <c r="D218" s="31"/>
      <c r="E218" s="32">
        <v>20</v>
      </c>
      <c r="F218" s="33" t="s">
        <v>58</v>
      </c>
      <c r="G218" s="34">
        <v>1650000</v>
      </c>
      <c r="H218" s="3">
        <f t="shared" si="3"/>
        <v>33000000</v>
      </c>
      <c r="I218" s="4"/>
    </row>
    <row r="219" spans="1:12" ht="30" customHeight="1" x14ac:dyDescent="0.25">
      <c r="A219" s="44"/>
      <c r="B219" s="30" t="s">
        <v>64</v>
      </c>
      <c r="C219" s="31"/>
      <c r="D219" s="31"/>
      <c r="E219" s="32">
        <v>20</v>
      </c>
      <c r="F219" s="33" t="s">
        <v>58</v>
      </c>
      <c r="G219" s="34">
        <v>3300000</v>
      </c>
      <c r="H219" s="3">
        <f t="shared" si="3"/>
        <v>66000000</v>
      </c>
      <c r="I219" s="4"/>
    </row>
    <row r="220" spans="1:12" s="14" customFormat="1" ht="30" customHeight="1" x14ac:dyDescent="0.25">
      <c r="A220" s="42"/>
      <c r="B220" s="24" t="s">
        <v>209</v>
      </c>
      <c r="C220" s="25"/>
      <c r="D220" s="25"/>
      <c r="E220" s="26">
        <v>0</v>
      </c>
      <c r="F220" s="27"/>
      <c r="G220" s="28">
        <v>0</v>
      </c>
      <c r="H220" s="1">
        <f>SUM(H221:H233)</f>
        <v>287320000</v>
      </c>
      <c r="I220" s="2"/>
      <c r="L220" s="29"/>
    </row>
    <row r="221" spans="1:12" ht="30" customHeight="1" x14ac:dyDescent="0.25">
      <c r="A221" s="44"/>
      <c r="B221" s="30" t="s">
        <v>210</v>
      </c>
      <c r="C221" s="31"/>
      <c r="D221" s="31"/>
      <c r="E221" s="32">
        <v>4</v>
      </c>
      <c r="F221" s="33" t="s">
        <v>58</v>
      </c>
      <c r="G221" s="34">
        <v>3410000</v>
      </c>
      <c r="H221" s="3">
        <f t="shared" si="3"/>
        <v>13640000</v>
      </c>
      <c r="I221" s="4"/>
    </row>
    <row r="222" spans="1:12" ht="30" customHeight="1" x14ac:dyDescent="0.25">
      <c r="A222" s="44"/>
      <c r="B222" s="30" t="s">
        <v>211</v>
      </c>
      <c r="C222" s="31"/>
      <c r="D222" s="31"/>
      <c r="E222" s="32">
        <v>4</v>
      </c>
      <c r="F222" s="33" t="s">
        <v>58</v>
      </c>
      <c r="G222" s="34">
        <v>7645000</v>
      </c>
      <c r="H222" s="3">
        <f t="shared" si="3"/>
        <v>30580000</v>
      </c>
      <c r="I222" s="4"/>
    </row>
    <row r="223" spans="1:12" ht="30" customHeight="1" x14ac:dyDescent="0.25">
      <c r="A223" s="44"/>
      <c r="B223" s="30" t="s">
        <v>212</v>
      </c>
      <c r="C223" s="31"/>
      <c r="D223" s="31"/>
      <c r="E223" s="32">
        <v>4</v>
      </c>
      <c r="F223" s="33" t="s">
        <v>58</v>
      </c>
      <c r="G223" s="34">
        <v>2640000</v>
      </c>
      <c r="H223" s="3">
        <f t="shared" si="3"/>
        <v>10560000</v>
      </c>
      <c r="I223" s="4"/>
    </row>
    <row r="224" spans="1:12" ht="30" customHeight="1" x14ac:dyDescent="0.25">
      <c r="A224" s="44"/>
      <c r="B224" s="30" t="s">
        <v>213</v>
      </c>
      <c r="C224" s="31"/>
      <c r="D224" s="31"/>
      <c r="E224" s="32">
        <v>4</v>
      </c>
      <c r="F224" s="33" t="s">
        <v>58</v>
      </c>
      <c r="G224" s="34">
        <v>2035000</v>
      </c>
      <c r="H224" s="3">
        <f t="shared" si="3"/>
        <v>8140000</v>
      </c>
      <c r="I224" s="4"/>
    </row>
    <row r="225" spans="1:12" ht="30" customHeight="1" x14ac:dyDescent="0.25">
      <c r="A225" s="44"/>
      <c r="B225" s="30" t="s">
        <v>214</v>
      </c>
      <c r="C225" s="31"/>
      <c r="D225" s="31"/>
      <c r="E225" s="32">
        <v>4</v>
      </c>
      <c r="F225" s="33" t="s">
        <v>58</v>
      </c>
      <c r="G225" s="34">
        <v>6875000</v>
      </c>
      <c r="H225" s="3">
        <f t="shared" ref="H225:H288" si="4">E225*G225</f>
        <v>27500000</v>
      </c>
      <c r="I225" s="4"/>
    </row>
    <row r="226" spans="1:12" ht="30" customHeight="1" x14ac:dyDescent="0.25">
      <c r="A226" s="44"/>
      <c r="B226" s="30" t="s">
        <v>215</v>
      </c>
      <c r="C226" s="31"/>
      <c r="D226" s="31"/>
      <c r="E226" s="32">
        <v>4</v>
      </c>
      <c r="F226" s="33" t="s">
        <v>58</v>
      </c>
      <c r="G226" s="34">
        <v>2310000</v>
      </c>
      <c r="H226" s="3">
        <f t="shared" si="4"/>
        <v>9240000</v>
      </c>
      <c r="I226" s="4"/>
    </row>
    <row r="227" spans="1:12" ht="30" customHeight="1" x14ac:dyDescent="0.25">
      <c r="A227" s="44"/>
      <c r="B227" s="30" t="s">
        <v>216</v>
      </c>
      <c r="C227" s="31"/>
      <c r="D227" s="31"/>
      <c r="E227" s="32">
        <v>51</v>
      </c>
      <c r="F227" s="33" t="s">
        <v>58</v>
      </c>
      <c r="G227" s="34">
        <v>715000</v>
      </c>
      <c r="H227" s="3">
        <f t="shared" si="4"/>
        <v>36465000</v>
      </c>
      <c r="I227" s="4"/>
    </row>
    <row r="228" spans="1:12" ht="30" customHeight="1" x14ac:dyDescent="0.25">
      <c r="A228" s="44"/>
      <c r="B228" s="30" t="s">
        <v>217</v>
      </c>
      <c r="C228" s="31"/>
      <c r="D228" s="31"/>
      <c r="E228" s="32">
        <v>17</v>
      </c>
      <c r="F228" s="33" t="s">
        <v>58</v>
      </c>
      <c r="G228" s="34">
        <v>825000</v>
      </c>
      <c r="H228" s="3">
        <f t="shared" si="4"/>
        <v>14025000</v>
      </c>
      <c r="I228" s="4"/>
    </row>
    <row r="229" spans="1:12" ht="30" customHeight="1" x14ac:dyDescent="0.25">
      <c r="A229" s="44"/>
      <c r="B229" s="30" t="s">
        <v>218</v>
      </c>
      <c r="C229" s="31"/>
      <c r="D229" s="31"/>
      <c r="E229" s="32">
        <v>29</v>
      </c>
      <c r="F229" s="33" t="s">
        <v>58</v>
      </c>
      <c r="G229" s="34">
        <v>715000</v>
      </c>
      <c r="H229" s="3">
        <f t="shared" si="4"/>
        <v>20735000</v>
      </c>
      <c r="I229" s="4"/>
    </row>
    <row r="230" spans="1:12" ht="30" customHeight="1" x14ac:dyDescent="0.25">
      <c r="A230" s="44"/>
      <c r="B230" s="30" t="s">
        <v>219</v>
      </c>
      <c r="C230" s="31"/>
      <c r="D230" s="31"/>
      <c r="E230" s="32">
        <v>29</v>
      </c>
      <c r="F230" s="33" t="s">
        <v>58</v>
      </c>
      <c r="G230" s="34">
        <v>715000</v>
      </c>
      <c r="H230" s="3">
        <f t="shared" si="4"/>
        <v>20735000</v>
      </c>
      <c r="I230" s="4"/>
    </row>
    <row r="231" spans="1:12" ht="30" customHeight="1" x14ac:dyDescent="0.25">
      <c r="A231" s="44"/>
      <c r="B231" s="30" t="s">
        <v>220</v>
      </c>
      <c r="C231" s="31"/>
      <c r="D231" s="31"/>
      <c r="E231" s="32">
        <v>1</v>
      </c>
      <c r="F231" s="33" t="s">
        <v>58</v>
      </c>
      <c r="G231" s="34">
        <v>1650000</v>
      </c>
      <c r="H231" s="3">
        <f t="shared" si="4"/>
        <v>1650000</v>
      </c>
      <c r="I231" s="4"/>
    </row>
    <row r="232" spans="1:12" ht="30" customHeight="1" x14ac:dyDescent="0.25">
      <c r="A232" s="44"/>
      <c r="B232" s="30" t="s">
        <v>221</v>
      </c>
      <c r="C232" s="31"/>
      <c r="D232" s="31"/>
      <c r="E232" s="32">
        <v>28</v>
      </c>
      <c r="F232" s="33" t="s">
        <v>58</v>
      </c>
      <c r="G232" s="34">
        <v>1650000</v>
      </c>
      <c r="H232" s="3">
        <f t="shared" si="4"/>
        <v>46200000</v>
      </c>
      <c r="I232" s="4"/>
    </row>
    <row r="233" spans="1:12" ht="30" customHeight="1" x14ac:dyDescent="0.25">
      <c r="A233" s="44"/>
      <c r="B233" s="30" t="s">
        <v>222</v>
      </c>
      <c r="C233" s="31"/>
      <c r="D233" s="31"/>
      <c r="E233" s="32">
        <v>29</v>
      </c>
      <c r="F233" s="33" t="s">
        <v>58</v>
      </c>
      <c r="G233" s="34">
        <v>1650000</v>
      </c>
      <c r="H233" s="3">
        <f t="shared" si="4"/>
        <v>47850000</v>
      </c>
      <c r="I233" s="4"/>
    </row>
    <row r="234" spans="1:12" s="14" customFormat="1" ht="30" customHeight="1" x14ac:dyDescent="0.25">
      <c r="A234" s="42"/>
      <c r="B234" s="24" t="s">
        <v>273</v>
      </c>
      <c r="C234" s="25"/>
      <c r="D234" s="25"/>
      <c r="E234" s="26">
        <v>0</v>
      </c>
      <c r="F234" s="27"/>
      <c r="G234" s="28">
        <v>0</v>
      </c>
      <c r="H234" s="1">
        <f>SUM(H235:H248)</f>
        <v>400235000</v>
      </c>
      <c r="I234" s="2"/>
      <c r="L234" s="29"/>
    </row>
    <row r="235" spans="1:12" ht="30" customHeight="1" x14ac:dyDescent="0.25">
      <c r="A235" s="44"/>
      <c r="B235" s="30" t="s">
        <v>210</v>
      </c>
      <c r="C235" s="31"/>
      <c r="D235" s="31"/>
      <c r="E235" s="32">
        <v>5</v>
      </c>
      <c r="F235" s="33" t="s">
        <v>58</v>
      </c>
      <c r="G235" s="34">
        <v>3410000</v>
      </c>
      <c r="H235" s="3">
        <f t="shared" si="4"/>
        <v>17050000</v>
      </c>
      <c r="I235" s="4"/>
    </row>
    <row r="236" spans="1:12" ht="30" customHeight="1" x14ac:dyDescent="0.25">
      <c r="A236" s="44"/>
      <c r="B236" s="30" t="s">
        <v>211</v>
      </c>
      <c r="C236" s="31"/>
      <c r="D236" s="31"/>
      <c r="E236" s="32">
        <v>5</v>
      </c>
      <c r="F236" s="33" t="s">
        <v>58</v>
      </c>
      <c r="G236" s="34">
        <v>7645000</v>
      </c>
      <c r="H236" s="3">
        <f t="shared" si="4"/>
        <v>38225000</v>
      </c>
      <c r="I236" s="4"/>
    </row>
    <row r="237" spans="1:12" ht="30" customHeight="1" x14ac:dyDescent="0.25">
      <c r="A237" s="44"/>
      <c r="B237" s="30" t="s">
        <v>212</v>
      </c>
      <c r="C237" s="31"/>
      <c r="D237" s="31"/>
      <c r="E237" s="32">
        <v>5</v>
      </c>
      <c r="F237" s="33" t="s">
        <v>58</v>
      </c>
      <c r="G237" s="34">
        <v>2640000</v>
      </c>
      <c r="H237" s="3">
        <f t="shared" si="4"/>
        <v>13200000</v>
      </c>
      <c r="I237" s="4"/>
    </row>
    <row r="238" spans="1:12" ht="30" customHeight="1" x14ac:dyDescent="0.25">
      <c r="A238" s="44"/>
      <c r="B238" s="30" t="s">
        <v>213</v>
      </c>
      <c r="C238" s="31"/>
      <c r="D238" s="31"/>
      <c r="E238" s="32">
        <v>5</v>
      </c>
      <c r="F238" s="33" t="s">
        <v>58</v>
      </c>
      <c r="G238" s="34">
        <v>2035000</v>
      </c>
      <c r="H238" s="3">
        <f t="shared" si="4"/>
        <v>10175000</v>
      </c>
      <c r="I238" s="4"/>
    </row>
    <row r="239" spans="1:12" ht="30" customHeight="1" x14ac:dyDescent="0.25">
      <c r="A239" s="44"/>
      <c r="B239" s="30" t="s">
        <v>214</v>
      </c>
      <c r="C239" s="31"/>
      <c r="D239" s="31"/>
      <c r="E239" s="32">
        <v>5</v>
      </c>
      <c r="F239" s="33" t="s">
        <v>58</v>
      </c>
      <c r="G239" s="34">
        <v>6875000</v>
      </c>
      <c r="H239" s="3">
        <f t="shared" si="4"/>
        <v>34375000</v>
      </c>
      <c r="I239" s="4"/>
    </row>
    <row r="240" spans="1:12" ht="30" customHeight="1" x14ac:dyDescent="0.25">
      <c r="A240" s="44"/>
      <c r="B240" s="30" t="s">
        <v>215</v>
      </c>
      <c r="C240" s="31"/>
      <c r="D240" s="31"/>
      <c r="E240" s="32">
        <v>5</v>
      </c>
      <c r="F240" s="33" t="s">
        <v>58</v>
      </c>
      <c r="G240" s="34">
        <v>2310000</v>
      </c>
      <c r="H240" s="3">
        <f t="shared" si="4"/>
        <v>11550000</v>
      </c>
      <c r="I240" s="4"/>
    </row>
    <row r="241" spans="1:12" ht="30" customHeight="1" x14ac:dyDescent="0.25">
      <c r="A241" s="44"/>
      <c r="B241" s="30" t="s">
        <v>216</v>
      </c>
      <c r="C241" s="31"/>
      <c r="D241" s="31"/>
      <c r="E241" s="32">
        <v>69</v>
      </c>
      <c r="F241" s="33" t="s">
        <v>58</v>
      </c>
      <c r="G241" s="34">
        <v>715000</v>
      </c>
      <c r="H241" s="3">
        <f t="shared" si="4"/>
        <v>49335000</v>
      </c>
      <c r="I241" s="4"/>
    </row>
    <row r="242" spans="1:12" ht="30" customHeight="1" x14ac:dyDescent="0.25">
      <c r="A242" s="44"/>
      <c r="B242" s="30" t="s">
        <v>217</v>
      </c>
      <c r="C242" s="31"/>
      <c r="D242" s="31"/>
      <c r="E242" s="32">
        <v>17</v>
      </c>
      <c r="F242" s="33" t="s">
        <v>58</v>
      </c>
      <c r="G242" s="34">
        <v>825000</v>
      </c>
      <c r="H242" s="3">
        <f t="shared" si="4"/>
        <v>14025000</v>
      </c>
      <c r="I242" s="4"/>
    </row>
    <row r="243" spans="1:12" ht="30" customHeight="1" x14ac:dyDescent="0.25">
      <c r="A243" s="44"/>
      <c r="B243" s="30" t="s">
        <v>218</v>
      </c>
      <c r="C243" s="31"/>
      <c r="D243" s="31"/>
      <c r="E243" s="32">
        <v>31</v>
      </c>
      <c r="F243" s="33" t="s">
        <v>58</v>
      </c>
      <c r="G243" s="34">
        <v>715000</v>
      </c>
      <c r="H243" s="3">
        <f t="shared" si="4"/>
        <v>22165000</v>
      </c>
      <c r="I243" s="4"/>
    </row>
    <row r="244" spans="1:12" ht="30" customHeight="1" x14ac:dyDescent="0.25">
      <c r="A244" s="44"/>
      <c r="B244" s="30" t="s">
        <v>219</v>
      </c>
      <c r="C244" s="31"/>
      <c r="D244" s="31"/>
      <c r="E244" s="32">
        <v>31</v>
      </c>
      <c r="F244" s="33" t="s">
        <v>58</v>
      </c>
      <c r="G244" s="34">
        <v>715000</v>
      </c>
      <c r="H244" s="3">
        <f t="shared" si="4"/>
        <v>22165000</v>
      </c>
      <c r="I244" s="4"/>
    </row>
    <row r="245" spans="1:12" ht="30" customHeight="1" x14ac:dyDescent="0.25">
      <c r="A245" s="44"/>
      <c r="B245" s="30" t="s">
        <v>223</v>
      </c>
      <c r="C245" s="31"/>
      <c r="D245" s="31"/>
      <c r="E245" s="32">
        <v>31</v>
      </c>
      <c r="F245" s="33" t="s">
        <v>58</v>
      </c>
      <c r="G245" s="34">
        <v>1650000</v>
      </c>
      <c r="H245" s="3">
        <f t="shared" si="4"/>
        <v>51150000</v>
      </c>
      <c r="I245" s="4"/>
    </row>
    <row r="246" spans="1:12" ht="30" customHeight="1" x14ac:dyDescent="0.25">
      <c r="A246" s="44"/>
      <c r="B246" s="30" t="s">
        <v>222</v>
      </c>
      <c r="C246" s="31"/>
      <c r="D246" s="31"/>
      <c r="E246" s="32">
        <v>31</v>
      </c>
      <c r="F246" s="33" t="s">
        <v>58</v>
      </c>
      <c r="G246" s="34">
        <v>1650000</v>
      </c>
      <c r="H246" s="3">
        <f t="shared" si="4"/>
        <v>51150000</v>
      </c>
      <c r="I246" s="4"/>
    </row>
    <row r="247" spans="1:12" ht="30" customHeight="1" x14ac:dyDescent="0.25">
      <c r="A247" s="44"/>
      <c r="B247" s="30" t="s">
        <v>224</v>
      </c>
      <c r="C247" s="31"/>
      <c r="D247" s="31"/>
      <c r="E247" s="32">
        <v>15</v>
      </c>
      <c r="F247" s="33" t="s">
        <v>58</v>
      </c>
      <c r="G247" s="34">
        <v>3520000</v>
      </c>
      <c r="H247" s="3">
        <f t="shared" si="4"/>
        <v>52800000</v>
      </c>
      <c r="I247" s="4"/>
    </row>
    <row r="248" spans="1:12" ht="30" customHeight="1" x14ac:dyDescent="0.25">
      <c r="A248" s="44"/>
      <c r="B248" s="30" t="s">
        <v>225</v>
      </c>
      <c r="C248" s="31"/>
      <c r="D248" s="31"/>
      <c r="E248" s="32">
        <v>26</v>
      </c>
      <c r="F248" s="33" t="s">
        <v>58</v>
      </c>
      <c r="G248" s="34">
        <v>495000</v>
      </c>
      <c r="H248" s="3">
        <f t="shared" si="4"/>
        <v>12870000</v>
      </c>
      <c r="I248" s="4"/>
    </row>
    <row r="249" spans="1:12" s="14" customFormat="1" ht="30" customHeight="1" x14ac:dyDescent="0.25">
      <c r="A249" s="42"/>
      <c r="B249" s="24" t="s">
        <v>226</v>
      </c>
      <c r="C249" s="25"/>
      <c r="D249" s="25"/>
      <c r="E249" s="26">
        <v>0</v>
      </c>
      <c r="F249" s="27"/>
      <c r="G249" s="28">
        <v>0</v>
      </c>
      <c r="H249" s="1">
        <f>SUM(H250:H259)</f>
        <v>148335000</v>
      </c>
      <c r="I249" s="2"/>
      <c r="L249" s="29"/>
    </row>
    <row r="250" spans="1:12" ht="30" customHeight="1" x14ac:dyDescent="0.25">
      <c r="A250" s="44"/>
      <c r="B250" s="30" t="s">
        <v>227</v>
      </c>
      <c r="C250" s="31"/>
      <c r="D250" s="31"/>
      <c r="E250" s="32">
        <v>14</v>
      </c>
      <c r="F250" s="33" t="s">
        <v>58</v>
      </c>
      <c r="G250" s="34">
        <v>4345000</v>
      </c>
      <c r="H250" s="3">
        <f t="shared" si="4"/>
        <v>60830000</v>
      </c>
      <c r="I250" s="4"/>
    </row>
    <row r="251" spans="1:12" ht="30" customHeight="1" x14ac:dyDescent="0.25">
      <c r="A251" s="44"/>
      <c r="B251" s="30" t="s">
        <v>210</v>
      </c>
      <c r="C251" s="31"/>
      <c r="D251" s="31"/>
      <c r="E251" s="32">
        <v>2</v>
      </c>
      <c r="F251" s="33" t="s">
        <v>58</v>
      </c>
      <c r="G251" s="34">
        <v>3410000</v>
      </c>
      <c r="H251" s="3">
        <f t="shared" si="4"/>
        <v>6820000</v>
      </c>
      <c r="I251" s="4"/>
    </row>
    <row r="252" spans="1:12" ht="30" customHeight="1" x14ac:dyDescent="0.25">
      <c r="A252" s="44"/>
      <c r="B252" s="30" t="s">
        <v>211</v>
      </c>
      <c r="C252" s="31"/>
      <c r="D252" s="31"/>
      <c r="E252" s="32">
        <v>2</v>
      </c>
      <c r="F252" s="33" t="s">
        <v>58</v>
      </c>
      <c r="G252" s="34">
        <v>7645000</v>
      </c>
      <c r="H252" s="3">
        <f t="shared" si="4"/>
        <v>15290000</v>
      </c>
      <c r="I252" s="4"/>
    </row>
    <row r="253" spans="1:12" ht="30" customHeight="1" x14ac:dyDescent="0.25">
      <c r="A253" s="44"/>
      <c r="B253" s="30" t="s">
        <v>212</v>
      </c>
      <c r="C253" s="31"/>
      <c r="D253" s="31"/>
      <c r="E253" s="32">
        <v>2</v>
      </c>
      <c r="F253" s="33" t="s">
        <v>58</v>
      </c>
      <c r="G253" s="34">
        <v>2640000</v>
      </c>
      <c r="H253" s="3">
        <f t="shared" si="4"/>
        <v>5280000</v>
      </c>
      <c r="I253" s="4"/>
    </row>
    <row r="254" spans="1:12" ht="30" customHeight="1" x14ac:dyDescent="0.25">
      <c r="A254" s="44"/>
      <c r="B254" s="30" t="s">
        <v>213</v>
      </c>
      <c r="C254" s="31"/>
      <c r="D254" s="31"/>
      <c r="E254" s="32">
        <v>2</v>
      </c>
      <c r="F254" s="33" t="s">
        <v>58</v>
      </c>
      <c r="G254" s="34">
        <v>2035000</v>
      </c>
      <c r="H254" s="3">
        <f t="shared" si="4"/>
        <v>4070000</v>
      </c>
      <c r="I254" s="4"/>
    </row>
    <row r="255" spans="1:12" ht="30" customHeight="1" x14ac:dyDescent="0.25">
      <c r="A255" s="44"/>
      <c r="B255" s="30" t="s">
        <v>214</v>
      </c>
      <c r="C255" s="31"/>
      <c r="D255" s="31"/>
      <c r="E255" s="32">
        <v>2</v>
      </c>
      <c r="F255" s="33" t="s">
        <v>58</v>
      </c>
      <c r="G255" s="34">
        <v>6875000</v>
      </c>
      <c r="H255" s="3">
        <f t="shared" si="4"/>
        <v>13750000</v>
      </c>
      <c r="I255" s="4"/>
    </row>
    <row r="256" spans="1:12" ht="30" customHeight="1" x14ac:dyDescent="0.25">
      <c r="A256" s="44"/>
      <c r="B256" s="30" t="s">
        <v>215</v>
      </c>
      <c r="C256" s="31"/>
      <c r="D256" s="31"/>
      <c r="E256" s="32">
        <v>2</v>
      </c>
      <c r="F256" s="33" t="s">
        <v>58</v>
      </c>
      <c r="G256" s="34">
        <v>2310000</v>
      </c>
      <c r="H256" s="3">
        <f t="shared" si="4"/>
        <v>4620000</v>
      </c>
      <c r="I256" s="4"/>
    </row>
    <row r="257" spans="1:12" ht="30" customHeight="1" x14ac:dyDescent="0.25">
      <c r="A257" s="44"/>
      <c r="B257" s="30" t="s">
        <v>228</v>
      </c>
      <c r="C257" s="31"/>
      <c r="D257" s="31"/>
      <c r="E257" s="32">
        <v>1</v>
      </c>
      <c r="F257" s="33" t="s">
        <v>58</v>
      </c>
      <c r="G257" s="34">
        <v>19250000</v>
      </c>
      <c r="H257" s="3">
        <f t="shared" si="4"/>
        <v>19250000</v>
      </c>
      <c r="I257" s="4"/>
    </row>
    <row r="258" spans="1:12" ht="30" customHeight="1" x14ac:dyDescent="0.25">
      <c r="A258" s="44"/>
      <c r="B258" s="30" t="s">
        <v>229</v>
      </c>
      <c r="C258" s="31"/>
      <c r="D258" s="31"/>
      <c r="E258" s="32">
        <v>15</v>
      </c>
      <c r="F258" s="33" t="s">
        <v>58</v>
      </c>
      <c r="G258" s="34">
        <v>605000</v>
      </c>
      <c r="H258" s="3">
        <f t="shared" si="4"/>
        <v>9075000</v>
      </c>
      <c r="I258" s="4"/>
    </row>
    <row r="259" spans="1:12" ht="30" customHeight="1" x14ac:dyDescent="0.25">
      <c r="A259" s="44"/>
      <c r="B259" s="30" t="s">
        <v>230</v>
      </c>
      <c r="C259" s="31"/>
      <c r="D259" s="31"/>
      <c r="E259" s="32">
        <v>1</v>
      </c>
      <c r="F259" s="33" t="s">
        <v>58</v>
      </c>
      <c r="G259" s="34">
        <v>9350000</v>
      </c>
      <c r="H259" s="3">
        <f t="shared" si="4"/>
        <v>9350000</v>
      </c>
      <c r="I259" s="4"/>
    </row>
    <row r="260" spans="1:12" s="14" customFormat="1" ht="30" customHeight="1" x14ac:dyDescent="0.25">
      <c r="A260" s="42"/>
      <c r="B260" s="24" t="s">
        <v>231</v>
      </c>
      <c r="C260" s="25"/>
      <c r="D260" s="25"/>
      <c r="E260" s="26">
        <v>0</v>
      </c>
      <c r="F260" s="27"/>
      <c r="G260" s="28">
        <v>0</v>
      </c>
      <c r="H260" s="1">
        <f>H261</f>
        <v>42900000</v>
      </c>
      <c r="I260" s="2"/>
      <c r="L260" s="29"/>
    </row>
    <row r="261" spans="1:12" s="14" customFormat="1" ht="30" customHeight="1" x14ac:dyDescent="0.25">
      <c r="A261" s="42"/>
      <c r="B261" s="24" t="s">
        <v>217</v>
      </c>
      <c r="C261" s="25"/>
      <c r="D261" s="25"/>
      <c r="E261" s="26">
        <v>0</v>
      </c>
      <c r="F261" s="27"/>
      <c r="G261" s="28">
        <v>0</v>
      </c>
      <c r="H261" s="1">
        <f>SUM(H262:H265)</f>
        <v>42900000</v>
      </c>
      <c r="I261" s="2"/>
      <c r="L261" s="29"/>
    </row>
    <row r="262" spans="1:12" ht="30" customHeight="1" x14ac:dyDescent="0.25">
      <c r="A262" s="44"/>
      <c r="B262" s="30" t="s">
        <v>218</v>
      </c>
      <c r="C262" s="31"/>
      <c r="D262" s="31"/>
      <c r="E262" s="32">
        <v>13</v>
      </c>
      <c r="F262" s="33" t="s">
        <v>58</v>
      </c>
      <c r="G262" s="34">
        <v>550000</v>
      </c>
      <c r="H262" s="3">
        <f t="shared" si="4"/>
        <v>7150000</v>
      </c>
      <c r="I262" s="4"/>
    </row>
    <row r="263" spans="1:12" ht="30" customHeight="1" x14ac:dyDescent="0.25">
      <c r="A263" s="44"/>
      <c r="B263" s="30" t="s">
        <v>219</v>
      </c>
      <c r="C263" s="31"/>
      <c r="D263" s="31"/>
      <c r="E263" s="32">
        <v>13</v>
      </c>
      <c r="F263" s="33" t="s">
        <v>58</v>
      </c>
      <c r="G263" s="34">
        <v>550000</v>
      </c>
      <c r="H263" s="3">
        <f t="shared" si="4"/>
        <v>7150000</v>
      </c>
      <c r="I263" s="4"/>
    </row>
    <row r="264" spans="1:12" ht="30" customHeight="1" x14ac:dyDescent="0.25">
      <c r="A264" s="44"/>
      <c r="B264" s="30" t="s">
        <v>223</v>
      </c>
      <c r="C264" s="31"/>
      <c r="D264" s="31"/>
      <c r="E264" s="32">
        <v>13</v>
      </c>
      <c r="F264" s="33" t="s">
        <v>58</v>
      </c>
      <c r="G264" s="34">
        <v>1100000</v>
      </c>
      <c r="H264" s="3">
        <f t="shared" si="4"/>
        <v>14300000</v>
      </c>
      <c r="I264" s="4"/>
    </row>
    <row r="265" spans="1:12" ht="30" customHeight="1" x14ac:dyDescent="0.25">
      <c r="A265" s="44"/>
      <c r="B265" s="30" t="s">
        <v>222</v>
      </c>
      <c r="C265" s="31"/>
      <c r="D265" s="31"/>
      <c r="E265" s="32">
        <v>13</v>
      </c>
      <c r="F265" s="33" t="s">
        <v>58</v>
      </c>
      <c r="G265" s="34">
        <v>1100000</v>
      </c>
      <c r="H265" s="3">
        <f t="shared" si="4"/>
        <v>14300000</v>
      </c>
      <c r="I265" s="4"/>
    </row>
    <row r="266" spans="1:12" s="14" customFormat="1" ht="30" customHeight="1" x14ac:dyDescent="0.25">
      <c r="A266" s="42"/>
      <c r="B266" s="24" t="s">
        <v>75</v>
      </c>
      <c r="C266" s="25"/>
      <c r="D266" s="25"/>
      <c r="E266" s="26">
        <v>0</v>
      </c>
      <c r="F266" s="27"/>
      <c r="G266" s="28">
        <v>0</v>
      </c>
      <c r="H266" s="1">
        <f>SUM(H267:H279)</f>
        <v>154220000</v>
      </c>
      <c r="I266" s="2"/>
      <c r="L266" s="29"/>
    </row>
    <row r="267" spans="1:12" ht="30" customHeight="1" x14ac:dyDescent="0.25">
      <c r="A267" s="44"/>
      <c r="B267" s="30" t="s">
        <v>232</v>
      </c>
      <c r="C267" s="31"/>
      <c r="D267" s="31"/>
      <c r="E267" s="32">
        <v>6</v>
      </c>
      <c r="F267" s="33" t="s">
        <v>58</v>
      </c>
      <c r="G267" s="34">
        <v>4345000</v>
      </c>
      <c r="H267" s="3">
        <f t="shared" si="4"/>
        <v>26070000</v>
      </c>
      <c r="I267" s="4"/>
    </row>
    <row r="268" spans="1:12" ht="30" customHeight="1" x14ac:dyDescent="0.25">
      <c r="A268" s="44"/>
      <c r="B268" s="30" t="s">
        <v>210</v>
      </c>
      <c r="C268" s="31"/>
      <c r="D268" s="31"/>
      <c r="E268" s="32">
        <v>2</v>
      </c>
      <c r="F268" s="33" t="s">
        <v>58</v>
      </c>
      <c r="G268" s="34">
        <v>3410000</v>
      </c>
      <c r="H268" s="3">
        <f t="shared" si="4"/>
        <v>6820000</v>
      </c>
      <c r="I268" s="4"/>
    </row>
    <row r="269" spans="1:12" ht="30" customHeight="1" x14ac:dyDescent="0.25">
      <c r="A269" s="44"/>
      <c r="B269" s="30" t="s">
        <v>211</v>
      </c>
      <c r="C269" s="31"/>
      <c r="D269" s="31"/>
      <c r="E269" s="32">
        <v>2</v>
      </c>
      <c r="F269" s="33" t="s">
        <v>58</v>
      </c>
      <c r="G269" s="34">
        <v>7645000</v>
      </c>
      <c r="H269" s="3">
        <f t="shared" si="4"/>
        <v>15290000</v>
      </c>
      <c r="I269" s="4"/>
    </row>
    <row r="270" spans="1:12" ht="30" customHeight="1" x14ac:dyDescent="0.25">
      <c r="A270" s="44"/>
      <c r="B270" s="30" t="s">
        <v>212</v>
      </c>
      <c r="C270" s="31"/>
      <c r="D270" s="31"/>
      <c r="E270" s="32">
        <v>2</v>
      </c>
      <c r="F270" s="33" t="s">
        <v>58</v>
      </c>
      <c r="G270" s="34">
        <v>2640000</v>
      </c>
      <c r="H270" s="3">
        <f t="shared" si="4"/>
        <v>5280000</v>
      </c>
      <c r="I270" s="4"/>
    </row>
    <row r="271" spans="1:12" ht="30" customHeight="1" x14ac:dyDescent="0.25">
      <c r="A271" s="44"/>
      <c r="B271" s="30" t="s">
        <v>213</v>
      </c>
      <c r="C271" s="31"/>
      <c r="D271" s="31"/>
      <c r="E271" s="32">
        <v>2</v>
      </c>
      <c r="F271" s="33" t="s">
        <v>58</v>
      </c>
      <c r="G271" s="34">
        <v>2035000</v>
      </c>
      <c r="H271" s="3">
        <f t="shared" si="4"/>
        <v>4070000</v>
      </c>
      <c r="I271" s="4"/>
    </row>
    <row r="272" spans="1:12" ht="30" customHeight="1" x14ac:dyDescent="0.25">
      <c r="A272" s="44"/>
      <c r="B272" s="30" t="s">
        <v>214</v>
      </c>
      <c r="C272" s="31"/>
      <c r="D272" s="31"/>
      <c r="E272" s="32">
        <v>2</v>
      </c>
      <c r="F272" s="33" t="s">
        <v>58</v>
      </c>
      <c r="G272" s="34">
        <v>6875000</v>
      </c>
      <c r="H272" s="3">
        <f t="shared" si="4"/>
        <v>13750000</v>
      </c>
      <c r="I272" s="4"/>
    </row>
    <row r="273" spans="1:12" ht="30" customHeight="1" x14ac:dyDescent="0.25">
      <c r="A273" s="44"/>
      <c r="B273" s="30" t="s">
        <v>215</v>
      </c>
      <c r="C273" s="31"/>
      <c r="D273" s="31"/>
      <c r="E273" s="32">
        <v>2</v>
      </c>
      <c r="F273" s="33" t="s">
        <v>58</v>
      </c>
      <c r="G273" s="34">
        <v>2310000</v>
      </c>
      <c r="H273" s="3">
        <f t="shared" si="4"/>
        <v>4620000</v>
      </c>
      <c r="I273" s="4"/>
    </row>
    <row r="274" spans="1:12" ht="30" customHeight="1" x14ac:dyDescent="0.25">
      <c r="A274" s="44"/>
      <c r="B274" s="30" t="s">
        <v>233</v>
      </c>
      <c r="C274" s="31"/>
      <c r="D274" s="31"/>
      <c r="E274" s="32">
        <v>1</v>
      </c>
      <c r="F274" s="33" t="s">
        <v>58</v>
      </c>
      <c r="G274" s="34">
        <v>15950000</v>
      </c>
      <c r="H274" s="3">
        <f t="shared" si="4"/>
        <v>15950000</v>
      </c>
      <c r="I274" s="4"/>
    </row>
    <row r="275" spans="1:12" ht="30" customHeight="1" x14ac:dyDescent="0.25">
      <c r="A275" s="44"/>
      <c r="B275" s="30" t="s">
        <v>218</v>
      </c>
      <c r="C275" s="31"/>
      <c r="D275" s="31"/>
      <c r="E275" s="32">
        <v>9</v>
      </c>
      <c r="F275" s="33" t="s">
        <v>58</v>
      </c>
      <c r="G275" s="34">
        <v>715000</v>
      </c>
      <c r="H275" s="3">
        <f t="shared" si="4"/>
        <v>6435000</v>
      </c>
      <c r="I275" s="4"/>
    </row>
    <row r="276" spans="1:12" ht="30" customHeight="1" x14ac:dyDescent="0.25">
      <c r="A276" s="44"/>
      <c r="B276" s="30" t="s">
        <v>219</v>
      </c>
      <c r="C276" s="31"/>
      <c r="D276" s="31"/>
      <c r="E276" s="32">
        <v>9</v>
      </c>
      <c r="F276" s="33" t="s">
        <v>58</v>
      </c>
      <c r="G276" s="34">
        <v>715000</v>
      </c>
      <c r="H276" s="3">
        <f t="shared" si="4"/>
        <v>6435000</v>
      </c>
      <c r="I276" s="4"/>
    </row>
    <row r="277" spans="1:12" ht="30" customHeight="1" x14ac:dyDescent="0.25">
      <c r="A277" s="44"/>
      <c r="B277" s="30" t="s">
        <v>223</v>
      </c>
      <c r="C277" s="31"/>
      <c r="D277" s="31"/>
      <c r="E277" s="32">
        <v>9</v>
      </c>
      <c r="F277" s="33" t="s">
        <v>58</v>
      </c>
      <c r="G277" s="34">
        <v>1650000</v>
      </c>
      <c r="H277" s="3">
        <f t="shared" si="4"/>
        <v>14850000</v>
      </c>
      <c r="I277" s="4"/>
    </row>
    <row r="278" spans="1:12" ht="30" customHeight="1" x14ac:dyDescent="0.25">
      <c r="A278" s="44"/>
      <c r="B278" s="30" t="s">
        <v>222</v>
      </c>
      <c r="C278" s="31"/>
      <c r="D278" s="31"/>
      <c r="E278" s="32">
        <v>9</v>
      </c>
      <c r="F278" s="33" t="s">
        <v>58</v>
      </c>
      <c r="G278" s="34">
        <v>1650000</v>
      </c>
      <c r="H278" s="3">
        <f t="shared" si="4"/>
        <v>14850000</v>
      </c>
      <c r="I278" s="4"/>
    </row>
    <row r="279" spans="1:12" ht="30" customHeight="1" x14ac:dyDescent="0.25">
      <c r="A279" s="44"/>
      <c r="B279" s="30" t="s">
        <v>234</v>
      </c>
      <c r="C279" s="31"/>
      <c r="D279" s="31"/>
      <c r="E279" s="32">
        <v>40</v>
      </c>
      <c r="F279" s="33" t="s">
        <v>58</v>
      </c>
      <c r="G279" s="34">
        <v>495000</v>
      </c>
      <c r="H279" s="3">
        <f t="shared" si="4"/>
        <v>19800000</v>
      </c>
      <c r="I279" s="4"/>
    </row>
    <row r="280" spans="1:12" s="14" customFormat="1" ht="30" customHeight="1" x14ac:dyDescent="0.25">
      <c r="A280" s="42"/>
      <c r="B280" s="24" t="s">
        <v>235</v>
      </c>
      <c r="C280" s="25"/>
      <c r="D280" s="25"/>
      <c r="E280" s="26"/>
      <c r="F280" s="27"/>
      <c r="G280" s="28"/>
      <c r="H280" s="1">
        <f>SUM(H281:H293)</f>
        <v>176385000</v>
      </c>
      <c r="I280" s="2"/>
      <c r="L280" s="29"/>
    </row>
    <row r="281" spans="1:12" ht="30" customHeight="1" x14ac:dyDescent="0.25">
      <c r="A281" s="44"/>
      <c r="B281" s="30" t="s">
        <v>178</v>
      </c>
      <c r="C281" s="31"/>
      <c r="D281" s="31"/>
      <c r="E281" s="32">
        <v>13</v>
      </c>
      <c r="F281" s="33" t="s">
        <v>58</v>
      </c>
      <c r="G281" s="34">
        <v>4345000</v>
      </c>
      <c r="H281" s="3">
        <f t="shared" si="4"/>
        <v>56485000</v>
      </c>
      <c r="I281" s="4"/>
    </row>
    <row r="282" spans="1:12" ht="30" customHeight="1" x14ac:dyDescent="0.25">
      <c r="A282" s="44"/>
      <c r="B282" s="30" t="s">
        <v>210</v>
      </c>
      <c r="C282" s="31"/>
      <c r="D282" s="31"/>
      <c r="E282" s="32">
        <v>2</v>
      </c>
      <c r="F282" s="33" t="s">
        <v>58</v>
      </c>
      <c r="G282" s="34">
        <v>3410000</v>
      </c>
      <c r="H282" s="3">
        <f t="shared" si="4"/>
        <v>6820000</v>
      </c>
      <c r="I282" s="4"/>
    </row>
    <row r="283" spans="1:12" ht="30" customHeight="1" x14ac:dyDescent="0.25">
      <c r="A283" s="44"/>
      <c r="B283" s="30" t="s">
        <v>211</v>
      </c>
      <c r="C283" s="31"/>
      <c r="D283" s="31"/>
      <c r="E283" s="32">
        <v>2</v>
      </c>
      <c r="F283" s="33" t="s">
        <v>58</v>
      </c>
      <c r="G283" s="34">
        <v>7645000</v>
      </c>
      <c r="H283" s="3">
        <f t="shared" si="4"/>
        <v>15290000</v>
      </c>
      <c r="I283" s="4"/>
    </row>
    <row r="284" spans="1:12" ht="30" customHeight="1" x14ac:dyDescent="0.25">
      <c r="A284" s="44"/>
      <c r="B284" s="30" t="s">
        <v>212</v>
      </c>
      <c r="C284" s="31"/>
      <c r="D284" s="31"/>
      <c r="E284" s="32">
        <v>2</v>
      </c>
      <c r="F284" s="33" t="s">
        <v>58</v>
      </c>
      <c r="G284" s="34">
        <v>2640000</v>
      </c>
      <c r="H284" s="3">
        <f t="shared" si="4"/>
        <v>5280000</v>
      </c>
      <c r="I284" s="4"/>
    </row>
    <row r="285" spans="1:12" ht="30" customHeight="1" x14ac:dyDescent="0.25">
      <c r="A285" s="44"/>
      <c r="B285" s="30" t="s">
        <v>213</v>
      </c>
      <c r="C285" s="31"/>
      <c r="D285" s="31"/>
      <c r="E285" s="32">
        <v>2</v>
      </c>
      <c r="F285" s="33" t="s">
        <v>58</v>
      </c>
      <c r="G285" s="34">
        <v>2035000</v>
      </c>
      <c r="H285" s="3">
        <f t="shared" si="4"/>
        <v>4070000</v>
      </c>
      <c r="I285" s="4"/>
    </row>
    <row r="286" spans="1:12" ht="30" customHeight="1" x14ac:dyDescent="0.25">
      <c r="A286" s="44"/>
      <c r="B286" s="30" t="s">
        <v>215</v>
      </c>
      <c r="C286" s="31"/>
      <c r="D286" s="31"/>
      <c r="E286" s="32">
        <v>2</v>
      </c>
      <c r="F286" s="33" t="s">
        <v>58</v>
      </c>
      <c r="G286" s="34">
        <v>2310000</v>
      </c>
      <c r="H286" s="3">
        <f t="shared" si="4"/>
        <v>4620000</v>
      </c>
      <c r="I286" s="4"/>
    </row>
    <row r="287" spans="1:12" ht="30" customHeight="1" x14ac:dyDescent="0.25">
      <c r="A287" s="44"/>
      <c r="B287" s="30" t="s">
        <v>236</v>
      </c>
      <c r="C287" s="31"/>
      <c r="D287" s="31"/>
      <c r="E287" s="32">
        <v>12</v>
      </c>
      <c r="F287" s="33" t="s">
        <v>58</v>
      </c>
      <c r="G287" s="34">
        <v>715000</v>
      </c>
      <c r="H287" s="3">
        <f t="shared" si="4"/>
        <v>8580000</v>
      </c>
      <c r="I287" s="4"/>
    </row>
    <row r="288" spans="1:12" ht="30" customHeight="1" x14ac:dyDescent="0.25">
      <c r="A288" s="44"/>
      <c r="B288" s="30" t="s">
        <v>237</v>
      </c>
      <c r="C288" s="31"/>
      <c r="D288" s="31"/>
      <c r="E288" s="32">
        <v>1</v>
      </c>
      <c r="F288" s="33" t="s">
        <v>58</v>
      </c>
      <c r="G288" s="34">
        <v>10450000</v>
      </c>
      <c r="H288" s="3">
        <f t="shared" si="4"/>
        <v>10450000</v>
      </c>
      <c r="I288" s="4"/>
    </row>
    <row r="289" spans="1:12" ht="30" customHeight="1" x14ac:dyDescent="0.25">
      <c r="A289" s="44"/>
      <c r="B289" s="30" t="s">
        <v>218</v>
      </c>
      <c r="C289" s="31"/>
      <c r="D289" s="31"/>
      <c r="E289" s="32">
        <v>13</v>
      </c>
      <c r="F289" s="33" t="s">
        <v>58</v>
      </c>
      <c r="G289" s="34">
        <v>715000</v>
      </c>
      <c r="H289" s="3">
        <f t="shared" ref="H289:H352" si="5">E289*G289</f>
        <v>9295000</v>
      </c>
      <c r="I289" s="4"/>
    </row>
    <row r="290" spans="1:12" ht="30" customHeight="1" x14ac:dyDescent="0.25">
      <c r="A290" s="44"/>
      <c r="B290" s="30" t="s">
        <v>219</v>
      </c>
      <c r="C290" s="31"/>
      <c r="D290" s="31"/>
      <c r="E290" s="32">
        <v>13</v>
      </c>
      <c r="F290" s="33" t="s">
        <v>58</v>
      </c>
      <c r="G290" s="34">
        <v>715000</v>
      </c>
      <c r="H290" s="3">
        <f t="shared" si="5"/>
        <v>9295000</v>
      </c>
      <c r="I290" s="4"/>
    </row>
    <row r="291" spans="1:12" ht="30" customHeight="1" x14ac:dyDescent="0.25">
      <c r="A291" s="44"/>
      <c r="B291" s="30" t="s">
        <v>223</v>
      </c>
      <c r="C291" s="31"/>
      <c r="D291" s="31"/>
      <c r="E291" s="32">
        <v>13</v>
      </c>
      <c r="F291" s="33" t="s">
        <v>58</v>
      </c>
      <c r="G291" s="34">
        <v>1650000</v>
      </c>
      <c r="H291" s="3">
        <f t="shared" si="5"/>
        <v>21450000</v>
      </c>
      <c r="I291" s="4"/>
    </row>
    <row r="292" spans="1:12" ht="30" customHeight="1" x14ac:dyDescent="0.25">
      <c r="A292" s="44"/>
      <c r="B292" s="30" t="s">
        <v>222</v>
      </c>
      <c r="C292" s="31"/>
      <c r="D292" s="31"/>
      <c r="E292" s="32">
        <v>13</v>
      </c>
      <c r="F292" s="33" t="s">
        <v>58</v>
      </c>
      <c r="G292" s="34">
        <v>1650000</v>
      </c>
      <c r="H292" s="3">
        <f t="shared" si="5"/>
        <v>21450000</v>
      </c>
      <c r="I292" s="4"/>
    </row>
    <row r="293" spans="1:12" ht="30" customHeight="1" x14ac:dyDescent="0.25">
      <c r="A293" s="44"/>
      <c r="B293" s="30" t="s">
        <v>238</v>
      </c>
      <c r="C293" s="31"/>
      <c r="D293" s="31"/>
      <c r="E293" s="32">
        <v>4</v>
      </c>
      <c r="F293" s="33" t="s">
        <v>58</v>
      </c>
      <c r="G293" s="34">
        <v>825000</v>
      </c>
      <c r="H293" s="3">
        <f t="shared" si="5"/>
        <v>3300000</v>
      </c>
      <c r="I293" s="4"/>
    </row>
    <row r="294" spans="1:12" s="14" customFormat="1" ht="30" customHeight="1" x14ac:dyDescent="0.25">
      <c r="A294" s="42"/>
      <c r="B294" s="24" t="s">
        <v>239</v>
      </c>
      <c r="C294" s="25"/>
      <c r="D294" s="25"/>
      <c r="E294" s="26">
        <v>0</v>
      </c>
      <c r="F294" s="27"/>
      <c r="G294" s="28">
        <v>0</v>
      </c>
      <c r="H294" s="1">
        <f>SUM(H295:H307)</f>
        <v>93720000</v>
      </c>
      <c r="I294" s="2"/>
      <c r="L294" s="29"/>
    </row>
    <row r="295" spans="1:12" ht="30" customHeight="1" x14ac:dyDescent="0.25">
      <c r="A295" s="44"/>
      <c r="B295" s="30" t="s">
        <v>178</v>
      </c>
      <c r="C295" s="31"/>
      <c r="D295" s="31"/>
      <c r="E295" s="32">
        <v>6</v>
      </c>
      <c r="F295" s="33" t="s">
        <v>58</v>
      </c>
      <c r="G295" s="34">
        <v>4345000</v>
      </c>
      <c r="H295" s="3">
        <f t="shared" si="5"/>
        <v>26070000</v>
      </c>
      <c r="I295" s="4"/>
    </row>
    <row r="296" spans="1:12" ht="30" customHeight="1" x14ac:dyDescent="0.25">
      <c r="A296" s="44"/>
      <c r="B296" s="30" t="s">
        <v>240</v>
      </c>
      <c r="C296" s="31"/>
      <c r="D296" s="31"/>
      <c r="E296" s="32">
        <v>1</v>
      </c>
      <c r="F296" s="33" t="s">
        <v>58</v>
      </c>
      <c r="G296" s="34">
        <v>3410000</v>
      </c>
      <c r="H296" s="3">
        <f t="shared" si="5"/>
        <v>3410000</v>
      </c>
      <c r="I296" s="4"/>
    </row>
    <row r="297" spans="1:12" ht="30" customHeight="1" x14ac:dyDescent="0.25">
      <c r="A297" s="44"/>
      <c r="B297" s="30" t="s">
        <v>211</v>
      </c>
      <c r="C297" s="31"/>
      <c r="D297" s="31"/>
      <c r="E297" s="32">
        <v>1</v>
      </c>
      <c r="F297" s="33" t="s">
        <v>58</v>
      </c>
      <c r="G297" s="34">
        <v>7645000</v>
      </c>
      <c r="H297" s="3">
        <f t="shared" si="5"/>
        <v>7645000</v>
      </c>
      <c r="I297" s="4"/>
    </row>
    <row r="298" spans="1:12" ht="30" customHeight="1" x14ac:dyDescent="0.25">
      <c r="A298" s="44"/>
      <c r="B298" s="30" t="s">
        <v>212</v>
      </c>
      <c r="C298" s="31"/>
      <c r="D298" s="31"/>
      <c r="E298" s="32">
        <v>1</v>
      </c>
      <c r="F298" s="33" t="s">
        <v>58</v>
      </c>
      <c r="G298" s="34">
        <v>2640000</v>
      </c>
      <c r="H298" s="3">
        <f t="shared" si="5"/>
        <v>2640000</v>
      </c>
      <c r="I298" s="4"/>
    </row>
    <row r="299" spans="1:12" ht="30" customHeight="1" x14ac:dyDescent="0.25">
      <c r="A299" s="44"/>
      <c r="B299" s="30" t="s">
        <v>213</v>
      </c>
      <c r="C299" s="31"/>
      <c r="D299" s="31"/>
      <c r="E299" s="32">
        <v>1</v>
      </c>
      <c r="F299" s="33" t="s">
        <v>58</v>
      </c>
      <c r="G299" s="34">
        <v>2035000</v>
      </c>
      <c r="H299" s="3">
        <f t="shared" si="5"/>
        <v>2035000</v>
      </c>
      <c r="I299" s="4"/>
    </row>
    <row r="300" spans="1:12" ht="30" customHeight="1" x14ac:dyDescent="0.25">
      <c r="A300" s="44"/>
      <c r="B300" s="30" t="s">
        <v>215</v>
      </c>
      <c r="C300" s="31"/>
      <c r="D300" s="31"/>
      <c r="E300" s="32">
        <v>1</v>
      </c>
      <c r="F300" s="33" t="s">
        <v>58</v>
      </c>
      <c r="G300" s="34">
        <v>2310000</v>
      </c>
      <c r="H300" s="3">
        <f t="shared" si="5"/>
        <v>2310000</v>
      </c>
      <c r="I300" s="4"/>
    </row>
    <row r="301" spans="1:12" ht="30" customHeight="1" x14ac:dyDescent="0.25">
      <c r="A301" s="44"/>
      <c r="B301" s="30" t="s">
        <v>236</v>
      </c>
      <c r="C301" s="31"/>
      <c r="D301" s="31"/>
      <c r="E301" s="32">
        <v>12</v>
      </c>
      <c r="F301" s="33" t="s">
        <v>58</v>
      </c>
      <c r="G301" s="34">
        <v>715000</v>
      </c>
      <c r="H301" s="3">
        <f t="shared" si="5"/>
        <v>8580000</v>
      </c>
      <c r="I301" s="4"/>
    </row>
    <row r="302" spans="1:12" ht="30" customHeight="1" x14ac:dyDescent="0.25">
      <c r="A302" s="44"/>
      <c r="B302" s="30" t="s">
        <v>241</v>
      </c>
      <c r="C302" s="31"/>
      <c r="D302" s="31"/>
      <c r="E302" s="32">
        <v>1</v>
      </c>
      <c r="F302" s="33" t="s">
        <v>58</v>
      </c>
      <c r="G302" s="34">
        <v>9350000</v>
      </c>
      <c r="H302" s="3">
        <f t="shared" si="5"/>
        <v>9350000</v>
      </c>
      <c r="I302" s="4"/>
    </row>
    <row r="303" spans="1:12" ht="30" customHeight="1" x14ac:dyDescent="0.25">
      <c r="A303" s="44"/>
      <c r="B303" s="30" t="s">
        <v>218</v>
      </c>
      <c r="C303" s="31"/>
      <c r="D303" s="31"/>
      <c r="E303" s="32">
        <v>6</v>
      </c>
      <c r="F303" s="33" t="s">
        <v>58</v>
      </c>
      <c r="G303" s="34">
        <v>715000</v>
      </c>
      <c r="H303" s="3">
        <f t="shared" si="5"/>
        <v>4290000</v>
      </c>
      <c r="I303" s="4"/>
    </row>
    <row r="304" spans="1:12" ht="30" customHeight="1" x14ac:dyDescent="0.25">
      <c r="A304" s="44"/>
      <c r="B304" s="30" t="s">
        <v>219</v>
      </c>
      <c r="C304" s="31"/>
      <c r="D304" s="31"/>
      <c r="E304" s="32">
        <v>6</v>
      </c>
      <c r="F304" s="33" t="s">
        <v>58</v>
      </c>
      <c r="G304" s="34">
        <v>715000</v>
      </c>
      <c r="H304" s="3">
        <f t="shared" si="5"/>
        <v>4290000</v>
      </c>
      <c r="I304" s="4"/>
    </row>
    <row r="305" spans="1:12" ht="30" customHeight="1" x14ac:dyDescent="0.25">
      <c r="A305" s="44"/>
      <c r="B305" s="30" t="s">
        <v>223</v>
      </c>
      <c r="C305" s="31"/>
      <c r="D305" s="31"/>
      <c r="E305" s="32">
        <v>6</v>
      </c>
      <c r="F305" s="33" t="s">
        <v>58</v>
      </c>
      <c r="G305" s="34">
        <v>1650000</v>
      </c>
      <c r="H305" s="3">
        <f t="shared" si="5"/>
        <v>9900000</v>
      </c>
      <c r="I305" s="4"/>
    </row>
    <row r="306" spans="1:12" ht="30" customHeight="1" x14ac:dyDescent="0.25">
      <c r="A306" s="44"/>
      <c r="B306" s="30" t="s">
        <v>222</v>
      </c>
      <c r="C306" s="31"/>
      <c r="D306" s="31"/>
      <c r="E306" s="32">
        <v>6</v>
      </c>
      <c r="F306" s="33" t="s">
        <v>58</v>
      </c>
      <c r="G306" s="34">
        <v>1650000</v>
      </c>
      <c r="H306" s="3">
        <f t="shared" si="5"/>
        <v>9900000</v>
      </c>
      <c r="I306" s="4"/>
    </row>
    <row r="307" spans="1:12" ht="30" customHeight="1" x14ac:dyDescent="0.25">
      <c r="A307" s="44"/>
      <c r="B307" s="30" t="s">
        <v>242</v>
      </c>
      <c r="C307" s="31"/>
      <c r="D307" s="31"/>
      <c r="E307" s="32">
        <v>4</v>
      </c>
      <c r="F307" s="33" t="s">
        <v>58</v>
      </c>
      <c r="G307" s="34">
        <v>825000</v>
      </c>
      <c r="H307" s="3">
        <f t="shared" si="5"/>
        <v>3300000</v>
      </c>
      <c r="I307" s="4"/>
    </row>
    <row r="308" spans="1:12" s="14" customFormat="1" ht="30" customHeight="1" x14ac:dyDescent="0.25">
      <c r="A308" s="42"/>
      <c r="B308" s="24" t="s">
        <v>78</v>
      </c>
      <c r="C308" s="25"/>
      <c r="D308" s="25"/>
      <c r="E308" s="26">
        <v>0</v>
      </c>
      <c r="F308" s="27"/>
      <c r="G308" s="28">
        <v>0</v>
      </c>
      <c r="H308" s="1">
        <f>SUM(H309:H323)</f>
        <v>186450000</v>
      </c>
      <c r="I308" s="2"/>
      <c r="L308" s="29"/>
    </row>
    <row r="309" spans="1:12" ht="30" customHeight="1" x14ac:dyDescent="0.25">
      <c r="A309" s="44"/>
      <c r="B309" s="30" t="s">
        <v>243</v>
      </c>
      <c r="C309" s="31"/>
      <c r="D309" s="31"/>
      <c r="E309" s="32">
        <v>1</v>
      </c>
      <c r="F309" s="33" t="s">
        <v>58</v>
      </c>
      <c r="G309" s="34">
        <v>27500000</v>
      </c>
      <c r="H309" s="3">
        <f t="shared" si="5"/>
        <v>27500000</v>
      </c>
      <c r="I309" s="4"/>
    </row>
    <row r="310" spans="1:12" ht="30" customHeight="1" x14ac:dyDescent="0.25">
      <c r="A310" s="44"/>
      <c r="B310" s="30" t="s">
        <v>227</v>
      </c>
      <c r="C310" s="31"/>
      <c r="D310" s="31"/>
      <c r="E310" s="32">
        <v>2</v>
      </c>
      <c r="F310" s="33" t="s">
        <v>58</v>
      </c>
      <c r="G310" s="34">
        <v>4345000</v>
      </c>
      <c r="H310" s="3">
        <f t="shared" si="5"/>
        <v>8690000</v>
      </c>
      <c r="I310" s="4"/>
    </row>
    <row r="311" spans="1:12" ht="30" customHeight="1" x14ac:dyDescent="0.25">
      <c r="A311" s="44"/>
      <c r="B311" s="30" t="s">
        <v>244</v>
      </c>
      <c r="C311" s="31"/>
      <c r="D311" s="31"/>
      <c r="E311" s="32">
        <v>2</v>
      </c>
      <c r="F311" s="33" t="s">
        <v>58</v>
      </c>
      <c r="G311" s="34">
        <v>3410000</v>
      </c>
      <c r="H311" s="3">
        <f t="shared" si="5"/>
        <v>6820000</v>
      </c>
      <c r="I311" s="4"/>
    </row>
    <row r="312" spans="1:12" ht="30" customHeight="1" x14ac:dyDescent="0.25">
      <c r="A312" s="44"/>
      <c r="B312" s="30" t="s">
        <v>211</v>
      </c>
      <c r="C312" s="31"/>
      <c r="D312" s="31"/>
      <c r="E312" s="32">
        <v>2</v>
      </c>
      <c r="F312" s="33" t="s">
        <v>58</v>
      </c>
      <c r="G312" s="34">
        <v>7645000</v>
      </c>
      <c r="H312" s="3">
        <f t="shared" si="5"/>
        <v>15290000</v>
      </c>
      <c r="I312" s="4"/>
    </row>
    <row r="313" spans="1:12" ht="30" customHeight="1" x14ac:dyDescent="0.25">
      <c r="A313" s="44"/>
      <c r="B313" s="30" t="s">
        <v>212</v>
      </c>
      <c r="C313" s="31"/>
      <c r="D313" s="31"/>
      <c r="E313" s="32">
        <v>2</v>
      </c>
      <c r="F313" s="33" t="s">
        <v>58</v>
      </c>
      <c r="G313" s="34">
        <v>2640000</v>
      </c>
      <c r="H313" s="3">
        <f t="shared" si="5"/>
        <v>5280000</v>
      </c>
      <c r="I313" s="4"/>
    </row>
    <row r="314" spans="1:12" ht="30" customHeight="1" x14ac:dyDescent="0.25">
      <c r="A314" s="44"/>
      <c r="B314" s="30" t="s">
        <v>213</v>
      </c>
      <c r="C314" s="31"/>
      <c r="D314" s="31"/>
      <c r="E314" s="32">
        <v>2</v>
      </c>
      <c r="F314" s="33" t="s">
        <v>58</v>
      </c>
      <c r="G314" s="34">
        <v>2035000</v>
      </c>
      <c r="H314" s="3">
        <f t="shared" si="5"/>
        <v>4070000</v>
      </c>
      <c r="I314" s="4"/>
    </row>
    <row r="315" spans="1:12" ht="30" customHeight="1" x14ac:dyDescent="0.25">
      <c r="A315" s="44"/>
      <c r="B315" s="30" t="s">
        <v>215</v>
      </c>
      <c r="C315" s="31"/>
      <c r="D315" s="31"/>
      <c r="E315" s="32">
        <v>2</v>
      </c>
      <c r="F315" s="33" t="s">
        <v>58</v>
      </c>
      <c r="G315" s="34">
        <v>2310000</v>
      </c>
      <c r="H315" s="3">
        <f t="shared" si="5"/>
        <v>4620000</v>
      </c>
      <c r="I315" s="4"/>
    </row>
    <row r="316" spans="1:12" ht="30" customHeight="1" x14ac:dyDescent="0.25">
      <c r="A316" s="44"/>
      <c r="B316" s="30" t="s">
        <v>245</v>
      </c>
      <c r="C316" s="31"/>
      <c r="D316" s="31"/>
      <c r="E316" s="32">
        <v>24</v>
      </c>
      <c r="F316" s="33" t="s">
        <v>58</v>
      </c>
      <c r="G316" s="34">
        <v>715000</v>
      </c>
      <c r="H316" s="3">
        <f t="shared" si="5"/>
        <v>17160000</v>
      </c>
      <c r="I316" s="4"/>
    </row>
    <row r="317" spans="1:12" ht="30" customHeight="1" x14ac:dyDescent="0.25">
      <c r="A317" s="44"/>
      <c r="B317" s="30" t="s">
        <v>246</v>
      </c>
      <c r="C317" s="31"/>
      <c r="D317" s="31"/>
      <c r="E317" s="32">
        <v>1</v>
      </c>
      <c r="F317" s="33" t="s">
        <v>58</v>
      </c>
      <c r="G317" s="34">
        <v>9350000</v>
      </c>
      <c r="H317" s="3">
        <f t="shared" si="5"/>
        <v>9350000</v>
      </c>
      <c r="I317" s="4"/>
    </row>
    <row r="318" spans="1:12" ht="30" customHeight="1" x14ac:dyDescent="0.25">
      <c r="A318" s="44"/>
      <c r="B318" s="30" t="s">
        <v>247</v>
      </c>
      <c r="C318" s="31"/>
      <c r="D318" s="31"/>
      <c r="E318" s="32">
        <v>2</v>
      </c>
      <c r="F318" s="33" t="s">
        <v>58</v>
      </c>
      <c r="G318" s="34">
        <v>19250000</v>
      </c>
      <c r="H318" s="3">
        <f t="shared" si="5"/>
        <v>38500000</v>
      </c>
      <c r="I318" s="4"/>
    </row>
    <row r="319" spans="1:12" ht="30" customHeight="1" x14ac:dyDescent="0.25">
      <c r="A319" s="44"/>
      <c r="B319" s="30" t="s">
        <v>218</v>
      </c>
      <c r="C319" s="31"/>
      <c r="D319" s="31"/>
      <c r="E319" s="32">
        <v>9</v>
      </c>
      <c r="F319" s="33" t="s">
        <v>58</v>
      </c>
      <c r="G319" s="34">
        <v>715000</v>
      </c>
      <c r="H319" s="3">
        <f t="shared" si="5"/>
        <v>6435000</v>
      </c>
      <c r="I319" s="4"/>
    </row>
    <row r="320" spans="1:12" ht="30" customHeight="1" x14ac:dyDescent="0.25">
      <c r="A320" s="44"/>
      <c r="B320" s="30" t="s">
        <v>219</v>
      </c>
      <c r="C320" s="31"/>
      <c r="D320" s="31"/>
      <c r="E320" s="32">
        <v>9</v>
      </c>
      <c r="F320" s="33" t="s">
        <v>58</v>
      </c>
      <c r="G320" s="34">
        <v>715000</v>
      </c>
      <c r="H320" s="3">
        <f t="shared" si="5"/>
        <v>6435000</v>
      </c>
      <c r="I320" s="4"/>
    </row>
    <row r="321" spans="1:12" ht="30" customHeight="1" x14ac:dyDescent="0.25">
      <c r="A321" s="44"/>
      <c r="B321" s="30" t="s">
        <v>223</v>
      </c>
      <c r="C321" s="31"/>
      <c r="D321" s="31"/>
      <c r="E321" s="32">
        <v>9</v>
      </c>
      <c r="F321" s="33" t="s">
        <v>58</v>
      </c>
      <c r="G321" s="34">
        <v>1650000</v>
      </c>
      <c r="H321" s="3">
        <f t="shared" si="5"/>
        <v>14850000</v>
      </c>
      <c r="I321" s="4"/>
    </row>
    <row r="322" spans="1:12" ht="30" customHeight="1" x14ac:dyDescent="0.25">
      <c r="A322" s="44"/>
      <c r="B322" s="30" t="s">
        <v>222</v>
      </c>
      <c r="C322" s="31"/>
      <c r="D322" s="31"/>
      <c r="E322" s="32">
        <v>9</v>
      </c>
      <c r="F322" s="33" t="s">
        <v>58</v>
      </c>
      <c r="G322" s="34">
        <v>1650000</v>
      </c>
      <c r="H322" s="3">
        <f t="shared" si="5"/>
        <v>14850000</v>
      </c>
      <c r="I322" s="4"/>
    </row>
    <row r="323" spans="1:12" ht="30" customHeight="1" x14ac:dyDescent="0.25">
      <c r="A323" s="44"/>
      <c r="B323" s="30" t="s">
        <v>242</v>
      </c>
      <c r="C323" s="31"/>
      <c r="D323" s="31"/>
      <c r="E323" s="32">
        <v>8</v>
      </c>
      <c r="F323" s="33" t="s">
        <v>58</v>
      </c>
      <c r="G323" s="34">
        <v>825000</v>
      </c>
      <c r="H323" s="3">
        <f t="shared" si="5"/>
        <v>6600000</v>
      </c>
      <c r="I323" s="4"/>
    </row>
    <row r="324" spans="1:12" s="14" customFormat="1" ht="30" customHeight="1" x14ac:dyDescent="0.25">
      <c r="A324" s="42"/>
      <c r="B324" s="24" t="s">
        <v>248</v>
      </c>
      <c r="C324" s="25"/>
      <c r="D324" s="25"/>
      <c r="E324" s="26">
        <v>0</v>
      </c>
      <c r="F324" s="27"/>
      <c r="G324" s="28">
        <v>0</v>
      </c>
      <c r="H324" s="1">
        <f>SUM(H325:H335)</f>
        <v>159170000</v>
      </c>
      <c r="I324" s="2"/>
      <c r="L324" s="29"/>
    </row>
    <row r="325" spans="1:12" ht="30" customHeight="1" x14ac:dyDescent="0.25">
      <c r="A325" s="44"/>
      <c r="B325" s="30" t="s">
        <v>245</v>
      </c>
      <c r="C325" s="31"/>
      <c r="D325" s="31"/>
      <c r="E325" s="32">
        <v>24</v>
      </c>
      <c r="F325" s="33" t="s">
        <v>58</v>
      </c>
      <c r="G325" s="34">
        <v>715000</v>
      </c>
      <c r="H325" s="3">
        <f t="shared" si="5"/>
        <v>17160000</v>
      </c>
      <c r="I325" s="4"/>
    </row>
    <row r="326" spans="1:12" ht="30" customHeight="1" x14ac:dyDescent="0.25">
      <c r="A326" s="44"/>
      <c r="B326" s="30" t="s">
        <v>244</v>
      </c>
      <c r="C326" s="31"/>
      <c r="D326" s="31"/>
      <c r="E326" s="32">
        <v>2</v>
      </c>
      <c r="F326" s="33" t="s">
        <v>58</v>
      </c>
      <c r="G326" s="34">
        <v>3410000</v>
      </c>
      <c r="H326" s="3">
        <f t="shared" si="5"/>
        <v>6820000</v>
      </c>
      <c r="I326" s="4"/>
    </row>
    <row r="327" spans="1:12" ht="30" customHeight="1" x14ac:dyDescent="0.25">
      <c r="A327" s="44"/>
      <c r="B327" s="30" t="s">
        <v>211</v>
      </c>
      <c r="C327" s="31"/>
      <c r="D327" s="31"/>
      <c r="E327" s="32">
        <v>2</v>
      </c>
      <c r="F327" s="33" t="s">
        <v>58</v>
      </c>
      <c r="G327" s="34">
        <v>7645000</v>
      </c>
      <c r="H327" s="3">
        <f t="shared" si="5"/>
        <v>15290000</v>
      </c>
      <c r="I327" s="4"/>
    </row>
    <row r="328" spans="1:12" ht="30" customHeight="1" x14ac:dyDescent="0.25">
      <c r="A328" s="44"/>
      <c r="B328" s="30" t="s">
        <v>212</v>
      </c>
      <c r="C328" s="31"/>
      <c r="D328" s="31"/>
      <c r="E328" s="32">
        <v>2</v>
      </c>
      <c r="F328" s="33" t="s">
        <v>58</v>
      </c>
      <c r="G328" s="34">
        <v>2640000</v>
      </c>
      <c r="H328" s="3">
        <f t="shared" si="5"/>
        <v>5280000</v>
      </c>
      <c r="I328" s="4"/>
    </row>
    <row r="329" spans="1:12" ht="30" customHeight="1" x14ac:dyDescent="0.25">
      <c r="A329" s="44"/>
      <c r="B329" s="30" t="s">
        <v>213</v>
      </c>
      <c r="C329" s="31"/>
      <c r="D329" s="31"/>
      <c r="E329" s="32">
        <v>2</v>
      </c>
      <c r="F329" s="33" t="s">
        <v>58</v>
      </c>
      <c r="G329" s="34">
        <v>2035000</v>
      </c>
      <c r="H329" s="3">
        <f t="shared" si="5"/>
        <v>4070000</v>
      </c>
      <c r="I329" s="4"/>
    </row>
    <row r="330" spans="1:12" ht="30" customHeight="1" x14ac:dyDescent="0.25">
      <c r="A330" s="44"/>
      <c r="B330" s="30" t="s">
        <v>215</v>
      </c>
      <c r="C330" s="31"/>
      <c r="D330" s="31"/>
      <c r="E330" s="32">
        <v>2</v>
      </c>
      <c r="F330" s="33" t="s">
        <v>58</v>
      </c>
      <c r="G330" s="34">
        <v>2310000</v>
      </c>
      <c r="H330" s="3">
        <f t="shared" si="5"/>
        <v>4620000</v>
      </c>
      <c r="I330" s="4"/>
    </row>
    <row r="331" spans="1:12" ht="30" customHeight="1" x14ac:dyDescent="0.25">
      <c r="A331" s="44"/>
      <c r="B331" s="30" t="s">
        <v>218</v>
      </c>
      <c r="C331" s="31"/>
      <c r="D331" s="31"/>
      <c r="E331" s="32">
        <v>21</v>
      </c>
      <c r="F331" s="33" t="s">
        <v>58</v>
      </c>
      <c r="G331" s="34">
        <v>715000</v>
      </c>
      <c r="H331" s="3">
        <f t="shared" si="5"/>
        <v>15015000</v>
      </c>
      <c r="I331" s="4"/>
    </row>
    <row r="332" spans="1:12" ht="30" customHeight="1" x14ac:dyDescent="0.25">
      <c r="A332" s="44"/>
      <c r="B332" s="30" t="s">
        <v>219</v>
      </c>
      <c r="C332" s="31"/>
      <c r="D332" s="31"/>
      <c r="E332" s="32">
        <v>21</v>
      </c>
      <c r="F332" s="33" t="s">
        <v>58</v>
      </c>
      <c r="G332" s="34">
        <v>715000</v>
      </c>
      <c r="H332" s="3">
        <f t="shared" si="5"/>
        <v>15015000</v>
      </c>
      <c r="I332" s="4"/>
    </row>
    <row r="333" spans="1:12" ht="30" customHeight="1" x14ac:dyDescent="0.25">
      <c r="A333" s="44"/>
      <c r="B333" s="30" t="s">
        <v>223</v>
      </c>
      <c r="C333" s="31"/>
      <c r="D333" s="31"/>
      <c r="E333" s="32">
        <v>21</v>
      </c>
      <c r="F333" s="33" t="s">
        <v>58</v>
      </c>
      <c r="G333" s="34">
        <v>1650000</v>
      </c>
      <c r="H333" s="3">
        <f t="shared" si="5"/>
        <v>34650000</v>
      </c>
      <c r="I333" s="4"/>
    </row>
    <row r="334" spans="1:12" ht="30" customHeight="1" x14ac:dyDescent="0.25">
      <c r="A334" s="44"/>
      <c r="B334" s="30" t="s">
        <v>222</v>
      </c>
      <c r="C334" s="31"/>
      <c r="D334" s="31"/>
      <c r="E334" s="32">
        <v>21</v>
      </c>
      <c r="F334" s="33" t="s">
        <v>58</v>
      </c>
      <c r="G334" s="34">
        <v>1650000</v>
      </c>
      <c r="H334" s="3">
        <f t="shared" si="5"/>
        <v>34650000</v>
      </c>
      <c r="I334" s="4"/>
    </row>
    <row r="335" spans="1:12" ht="30" customHeight="1" x14ac:dyDescent="0.25">
      <c r="A335" s="44"/>
      <c r="B335" s="30" t="s">
        <v>249</v>
      </c>
      <c r="C335" s="31"/>
      <c r="D335" s="31"/>
      <c r="E335" s="32">
        <v>8</v>
      </c>
      <c r="F335" s="33" t="s">
        <v>58</v>
      </c>
      <c r="G335" s="34">
        <v>825000</v>
      </c>
      <c r="H335" s="3">
        <f t="shared" si="5"/>
        <v>6600000</v>
      </c>
      <c r="I335" s="4"/>
    </row>
    <row r="336" spans="1:12" s="14" customFormat="1" ht="30" customHeight="1" x14ac:dyDescent="0.25">
      <c r="A336" s="42"/>
      <c r="B336" s="24" t="s">
        <v>250</v>
      </c>
      <c r="C336" s="25"/>
      <c r="D336" s="25"/>
      <c r="E336" s="26">
        <v>0</v>
      </c>
      <c r="F336" s="27"/>
      <c r="G336" s="28">
        <v>0</v>
      </c>
      <c r="H336" s="1">
        <f>SUM(H337:H349)</f>
        <v>140580000</v>
      </c>
      <c r="I336" s="2"/>
      <c r="L336" s="29"/>
    </row>
    <row r="337" spans="1:12" ht="30" customHeight="1" x14ac:dyDescent="0.25">
      <c r="A337" s="44"/>
      <c r="B337" s="30" t="s">
        <v>178</v>
      </c>
      <c r="C337" s="31"/>
      <c r="D337" s="31"/>
      <c r="E337" s="32">
        <v>11</v>
      </c>
      <c r="F337" s="33" t="s">
        <v>58</v>
      </c>
      <c r="G337" s="34">
        <v>4345000</v>
      </c>
      <c r="H337" s="3">
        <f t="shared" si="5"/>
        <v>47795000</v>
      </c>
      <c r="I337" s="4"/>
    </row>
    <row r="338" spans="1:12" ht="30" customHeight="1" x14ac:dyDescent="0.25">
      <c r="A338" s="44"/>
      <c r="B338" s="30" t="s">
        <v>251</v>
      </c>
      <c r="C338" s="31"/>
      <c r="D338" s="31"/>
      <c r="E338" s="32">
        <v>12</v>
      </c>
      <c r="F338" s="33" t="s">
        <v>58</v>
      </c>
      <c r="G338" s="34">
        <v>715000</v>
      </c>
      <c r="H338" s="3">
        <f t="shared" si="5"/>
        <v>8580000</v>
      </c>
      <c r="I338" s="4"/>
    </row>
    <row r="339" spans="1:12" ht="30" customHeight="1" x14ac:dyDescent="0.25">
      <c r="A339" s="44"/>
      <c r="B339" s="30" t="s">
        <v>246</v>
      </c>
      <c r="C339" s="31"/>
      <c r="D339" s="31"/>
      <c r="E339" s="32">
        <v>1</v>
      </c>
      <c r="F339" s="33" t="s">
        <v>58</v>
      </c>
      <c r="G339" s="34">
        <v>935000</v>
      </c>
      <c r="H339" s="3">
        <f t="shared" si="5"/>
        <v>935000</v>
      </c>
      <c r="I339" s="4"/>
    </row>
    <row r="340" spans="1:12" ht="30" customHeight="1" x14ac:dyDescent="0.25">
      <c r="A340" s="44"/>
      <c r="B340" s="30" t="s">
        <v>244</v>
      </c>
      <c r="C340" s="31"/>
      <c r="D340" s="31"/>
      <c r="E340" s="32">
        <v>1</v>
      </c>
      <c r="F340" s="33" t="s">
        <v>58</v>
      </c>
      <c r="G340" s="34">
        <v>3410000</v>
      </c>
      <c r="H340" s="3">
        <f t="shared" si="5"/>
        <v>3410000</v>
      </c>
      <c r="I340" s="4"/>
    </row>
    <row r="341" spans="1:12" ht="30" customHeight="1" x14ac:dyDescent="0.25">
      <c r="A341" s="44"/>
      <c r="B341" s="30" t="s">
        <v>211</v>
      </c>
      <c r="C341" s="31"/>
      <c r="D341" s="31"/>
      <c r="E341" s="32">
        <v>1</v>
      </c>
      <c r="F341" s="33" t="s">
        <v>58</v>
      </c>
      <c r="G341" s="34">
        <v>7645000</v>
      </c>
      <c r="H341" s="3">
        <f t="shared" si="5"/>
        <v>7645000</v>
      </c>
      <c r="I341" s="4"/>
    </row>
    <row r="342" spans="1:12" ht="30" customHeight="1" x14ac:dyDescent="0.25">
      <c r="A342" s="44"/>
      <c r="B342" s="30" t="s">
        <v>212</v>
      </c>
      <c r="C342" s="31"/>
      <c r="D342" s="31"/>
      <c r="E342" s="32">
        <v>1</v>
      </c>
      <c r="F342" s="33" t="s">
        <v>58</v>
      </c>
      <c r="G342" s="34">
        <v>2640000</v>
      </c>
      <c r="H342" s="3">
        <f t="shared" si="5"/>
        <v>2640000</v>
      </c>
      <c r="I342" s="4"/>
    </row>
    <row r="343" spans="1:12" ht="30" customHeight="1" x14ac:dyDescent="0.25">
      <c r="A343" s="44"/>
      <c r="B343" s="30" t="s">
        <v>213</v>
      </c>
      <c r="C343" s="31"/>
      <c r="D343" s="31"/>
      <c r="E343" s="32">
        <v>1</v>
      </c>
      <c r="F343" s="33" t="s">
        <v>58</v>
      </c>
      <c r="G343" s="34">
        <v>2035000</v>
      </c>
      <c r="H343" s="3">
        <f t="shared" si="5"/>
        <v>2035000</v>
      </c>
      <c r="I343" s="4"/>
    </row>
    <row r="344" spans="1:12" ht="30" customHeight="1" x14ac:dyDescent="0.25">
      <c r="A344" s="44"/>
      <c r="B344" s="30" t="s">
        <v>215</v>
      </c>
      <c r="C344" s="31"/>
      <c r="D344" s="31"/>
      <c r="E344" s="32">
        <v>1</v>
      </c>
      <c r="F344" s="33" t="s">
        <v>58</v>
      </c>
      <c r="G344" s="34">
        <v>2310000</v>
      </c>
      <c r="H344" s="3">
        <f t="shared" si="5"/>
        <v>2310000</v>
      </c>
      <c r="I344" s="4"/>
    </row>
    <row r="345" spans="1:12" ht="30" customHeight="1" x14ac:dyDescent="0.25">
      <c r="A345" s="44"/>
      <c r="B345" s="30" t="s">
        <v>252</v>
      </c>
      <c r="C345" s="31"/>
      <c r="D345" s="31"/>
      <c r="E345" s="32">
        <v>10</v>
      </c>
      <c r="F345" s="33" t="s">
        <v>58</v>
      </c>
      <c r="G345" s="34">
        <v>1320000</v>
      </c>
      <c r="H345" s="3">
        <f t="shared" si="5"/>
        <v>13200000</v>
      </c>
      <c r="I345" s="4"/>
    </row>
    <row r="346" spans="1:12" ht="30" customHeight="1" x14ac:dyDescent="0.25">
      <c r="A346" s="44"/>
      <c r="B346" s="30" t="s">
        <v>253</v>
      </c>
      <c r="C346" s="31"/>
      <c r="D346" s="31"/>
      <c r="E346" s="32">
        <v>11</v>
      </c>
      <c r="F346" s="33" t="s">
        <v>58</v>
      </c>
      <c r="G346" s="34">
        <v>715000</v>
      </c>
      <c r="H346" s="3">
        <f t="shared" si="5"/>
        <v>7865000</v>
      </c>
      <c r="I346" s="4"/>
    </row>
    <row r="347" spans="1:12" ht="30" customHeight="1" x14ac:dyDescent="0.25">
      <c r="A347" s="44"/>
      <c r="B347" s="30" t="s">
        <v>254</v>
      </c>
      <c r="C347" s="31"/>
      <c r="D347" s="31"/>
      <c r="E347" s="32">
        <v>11</v>
      </c>
      <c r="F347" s="33" t="s">
        <v>58</v>
      </c>
      <c r="G347" s="34">
        <v>715000</v>
      </c>
      <c r="H347" s="3">
        <f t="shared" si="5"/>
        <v>7865000</v>
      </c>
      <c r="I347" s="4"/>
    </row>
    <row r="348" spans="1:12" ht="30" customHeight="1" x14ac:dyDescent="0.25">
      <c r="A348" s="44"/>
      <c r="B348" s="30" t="s">
        <v>219</v>
      </c>
      <c r="C348" s="31"/>
      <c r="D348" s="31"/>
      <c r="E348" s="32">
        <v>11</v>
      </c>
      <c r="F348" s="33" t="s">
        <v>58</v>
      </c>
      <c r="G348" s="34">
        <v>1650000</v>
      </c>
      <c r="H348" s="3">
        <f t="shared" si="5"/>
        <v>18150000</v>
      </c>
      <c r="I348" s="4"/>
    </row>
    <row r="349" spans="1:12" ht="30" customHeight="1" x14ac:dyDescent="0.25">
      <c r="A349" s="44"/>
      <c r="B349" s="30" t="s">
        <v>255</v>
      </c>
      <c r="C349" s="31"/>
      <c r="D349" s="31"/>
      <c r="E349" s="32">
        <v>11</v>
      </c>
      <c r="F349" s="33" t="s">
        <v>58</v>
      </c>
      <c r="G349" s="34">
        <v>1650000</v>
      </c>
      <c r="H349" s="3">
        <f t="shared" si="5"/>
        <v>18150000</v>
      </c>
      <c r="I349" s="4"/>
    </row>
    <row r="350" spans="1:12" s="14" customFormat="1" ht="30" customHeight="1" x14ac:dyDescent="0.25">
      <c r="A350" s="42"/>
      <c r="B350" s="24" t="s">
        <v>256</v>
      </c>
      <c r="C350" s="25"/>
      <c r="D350" s="25"/>
      <c r="E350" s="26">
        <v>0</v>
      </c>
      <c r="F350" s="27"/>
      <c r="G350" s="28">
        <v>0</v>
      </c>
      <c r="H350" s="1">
        <f>SUM(H351:H354)</f>
        <v>55220000</v>
      </c>
      <c r="I350" s="2"/>
      <c r="L350" s="29"/>
    </row>
    <row r="351" spans="1:12" ht="30" customHeight="1" x14ac:dyDescent="0.25">
      <c r="A351" s="44"/>
      <c r="B351" s="30" t="s">
        <v>257</v>
      </c>
      <c r="C351" s="31"/>
      <c r="D351" s="31"/>
      <c r="E351" s="32">
        <v>4</v>
      </c>
      <c r="F351" s="33" t="s">
        <v>58</v>
      </c>
      <c r="G351" s="34">
        <v>3630000</v>
      </c>
      <c r="H351" s="3">
        <f t="shared" si="5"/>
        <v>14520000</v>
      </c>
      <c r="I351" s="4"/>
    </row>
    <row r="352" spans="1:12" ht="30" customHeight="1" x14ac:dyDescent="0.25">
      <c r="A352" s="44"/>
      <c r="B352" s="30" t="s">
        <v>258</v>
      </c>
      <c r="C352" s="31"/>
      <c r="D352" s="31"/>
      <c r="E352" s="32">
        <v>2</v>
      </c>
      <c r="F352" s="33" t="s">
        <v>58</v>
      </c>
      <c r="G352" s="34">
        <v>4950000</v>
      </c>
      <c r="H352" s="3">
        <f t="shared" si="5"/>
        <v>9900000</v>
      </c>
      <c r="I352" s="4"/>
    </row>
    <row r="353" spans="1:12" ht="30" customHeight="1" x14ac:dyDescent="0.25">
      <c r="A353" s="44"/>
      <c r="B353" s="30" t="s">
        <v>259</v>
      </c>
      <c r="C353" s="31"/>
      <c r="D353" s="31"/>
      <c r="E353" s="32">
        <v>2</v>
      </c>
      <c r="F353" s="33" t="s">
        <v>58</v>
      </c>
      <c r="G353" s="34">
        <v>6050000</v>
      </c>
      <c r="H353" s="3">
        <f t="shared" ref="H353:H360" si="6">E353*G353</f>
        <v>12100000</v>
      </c>
      <c r="I353" s="4"/>
    </row>
    <row r="354" spans="1:12" ht="30" customHeight="1" x14ac:dyDescent="0.25">
      <c r="A354" s="44"/>
      <c r="B354" s="30" t="s">
        <v>260</v>
      </c>
      <c r="C354" s="31"/>
      <c r="D354" s="31"/>
      <c r="E354" s="32">
        <v>2</v>
      </c>
      <c r="F354" s="33" t="s">
        <v>58</v>
      </c>
      <c r="G354" s="34">
        <v>9350000</v>
      </c>
      <c r="H354" s="3">
        <f t="shared" si="6"/>
        <v>18700000</v>
      </c>
      <c r="I354" s="4"/>
    </row>
    <row r="355" spans="1:12" s="14" customFormat="1" ht="30" customHeight="1" x14ac:dyDescent="0.25">
      <c r="A355" s="42"/>
      <c r="B355" s="57" t="s">
        <v>272</v>
      </c>
      <c r="C355" s="58"/>
      <c r="D355" s="58"/>
      <c r="E355" s="59">
        <v>0</v>
      </c>
      <c r="F355" s="60"/>
      <c r="G355" s="61">
        <v>0</v>
      </c>
      <c r="H355" s="62">
        <f>H356</f>
        <v>96250000</v>
      </c>
      <c r="I355" s="63"/>
      <c r="L355" s="29"/>
    </row>
    <row r="356" spans="1:12" s="14" customFormat="1" ht="30" customHeight="1" x14ac:dyDescent="0.25">
      <c r="A356" s="42"/>
      <c r="B356" s="24" t="s">
        <v>261</v>
      </c>
      <c r="C356" s="25"/>
      <c r="D356" s="25"/>
      <c r="E356" s="26">
        <v>0</v>
      </c>
      <c r="F356" s="27"/>
      <c r="G356" s="28">
        <v>0</v>
      </c>
      <c r="H356" s="1">
        <f>SUM(H357:H360)</f>
        <v>96250000</v>
      </c>
      <c r="I356" s="2"/>
      <c r="L356" s="29"/>
    </row>
    <row r="357" spans="1:12" ht="30" customHeight="1" x14ac:dyDescent="0.25">
      <c r="A357" s="44"/>
      <c r="B357" s="30" t="s">
        <v>262</v>
      </c>
      <c r="C357" s="31"/>
      <c r="D357" s="31"/>
      <c r="E357" s="32">
        <v>1</v>
      </c>
      <c r="F357" s="33" t="s">
        <v>58</v>
      </c>
      <c r="G357" s="34">
        <v>27500000</v>
      </c>
      <c r="H357" s="3">
        <f t="shared" si="6"/>
        <v>27500000</v>
      </c>
      <c r="I357" s="4"/>
    </row>
    <row r="358" spans="1:12" ht="30" customHeight="1" x14ac:dyDescent="0.25">
      <c r="A358" s="44"/>
      <c r="B358" s="30" t="s">
        <v>263</v>
      </c>
      <c r="C358" s="31"/>
      <c r="D358" s="31"/>
      <c r="E358" s="32">
        <v>1</v>
      </c>
      <c r="F358" s="33" t="s">
        <v>58</v>
      </c>
      <c r="G358" s="34">
        <v>27500000</v>
      </c>
      <c r="H358" s="3">
        <f t="shared" si="6"/>
        <v>27500000</v>
      </c>
      <c r="I358" s="4"/>
    </row>
    <row r="359" spans="1:12" ht="30" customHeight="1" x14ac:dyDescent="0.25">
      <c r="A359" s="44"/>
      <c r="B359" s="30" t="s">
        <v>264</v>
      </c>
      <c r="C359" s="31"/>
      <c r="D359" s="31"/>
      <c r="E359" s="32">
        <v>1</v>
      </c>
      <c r="F359" s="33" t="s">
        <v>58</v>
      </c>
      <c r="G359" s="34">
        <v>27500000</v>
      </c>
      <c r="H359" s="3">
        <f t="shared" si="6"/>
        <v>27500000</v>
      </c>
      <c r="I359" s="4"/>
    </row>
    <row r="360" spans="1:12" ht="30" customHeight="1" x14ac:dyDescent="0.25">
      <c r="A360" s="44"/>
      <c r="B360" s="30" t="s">
        <v>265</v>
      </c>
      <c r="C360" s="31"/>
      <c r="D360" s="31"/>
      <c r="E360" s="32">
        <v>1</v>
      </c>
      <c r="F360" s="33" t="s">
        <v>58</v>
      </c>
      <c r="G360" s="34">
        <v>13750000</v>
      </c>
      <c r="H360" s="3">
        <f t="shared" si="6"/>
        <v>13750000</v>
      </c>
      <c r="I360" s="4"/>
    </row>
    <row r="361" spans="1:12" ht="30" customHeight="1" x14ac:dyDescent="0.25">
      <c r="A361" s="44" t="s">
        <v>34</v>
      </c>
      <c r="B361" s="30" t="s">
        <v>57</v>
      </c>
      <c r="C361" s="31"/>
      <c r="D361" s="31"/>
      <c r="E361" s="32"/>
      <c r="F361" s="33"/>
      <c r="G361" s="34"/>
      <c r="H361" s="3">
        <f>H362</f>
        <v>325050000</v>
      </c>
      <c r="I361" s="4"/>
    </row>
    <row r="362" spans="1:12" s="14" customFormat="1" ht="30" customHeight="1" x14ac:dyDescent="0.25">
      <c r="A362" s="42"/>
      <c r="B362" s="57" t="s">
        <v>272</v>
      </c>
      <c r="C362" s="58"/>
      <c r="D362" s="58"/>
      <c r="E362" s="59">
        <v>0</v>
      </c>
      <c r="F362" s="60"/>
      <c r="G362" s="61">
        <v>0</v>
      </c>
      <c r="H362" s="62">
        <f>H363+H369</f>
        <v>325050000</v>
      </c>
      <c r="I362" s="63"/>
      <c r="L362" s="29"/>
    </row>
    <row r="363" spans="1:12" s="14" customFormat="1" ht="30" customHeight="1" x14ac:dyDescent="0.25">
      <c r="A363" s="42"/>
      <c r="B363" s="24" t="s">
        <v>274</v>
      </c>
      <c r="C363" s="25"/>
      <c r="D363" s="25"/>
      <c r="E363" s="26">
        <v>0</v>
      </c>
      <c r="F363" s="27"/>
      <c r="G363" s="28">
        <v>0</v>
      </c>
      <c r="H363" s="1">
        <f>SUM(H364:H368)</f>
        <v>275550000</v>
      </c>
      <c r="I363" s="2"/>
      <c r="L363" s="29"/>
    </row>
    <row r="364" spans="1:12" ht="30" customHeight="1" x14ac:dyDescent="0.25">
      <c r="A364" s="44"/>
      <c r="B364" s="30" t="s">
        <v>275</v>
      </c>
      <c r="C364" s="31"/>
      <c r="D364" s="31"/>
      <c r="E364" s="32">
        <v>100</v>
      </c>
      <c r="F364" s="33" t="s">
        <v>283</v>
      </c>
      <c r="G364" s="34">
        <f>130000+(10%*130000)</f>
        <v>143000</v>
      </c>
      <c r="H364" s="3">
        <f t="shared" ref="H364:H368" si="7">E364*G364</f>
        <v>14300000</v>
      </c>
      <c r="I364" s="4"/>
    </row>
    <row r="365" spans="1:12" ht="30" customHeight="1" x14ac:dyDescent="0.25">
      <c r="A365" s="44"/>
      <c r="B365" s="30" t="s">
        <v>276</v>
      </c>
      <c r="C365" s="31"/>
      <c r="D365" s="31"/>
      <c r="E365" s="32">
        <v>15</v>
      </c>
      <c r="F365" s="33" t="s">
        <v>283</v>
      </c>
      <c r="G365" s="34">
        <f>3500000+(10%*3500000)</f>
        <v>3850000</v>
      </c>
      <c r="H365" s="3">
        <f t="shared" si="7"/>
        <v>57750000</v>
      </c>
      <c r="I365" s="4"/>
    </row>
    <row r="366" spans="1:12" ht="30" customHeight="1" x14ac:dyDescent="0.25">
      <c r="A366" s="44"/>
      <c r="B366" s="30" t="s">
        <v>277</v>
      </c>
      <c r="C366" s="31"/>
      <c r="D366" s="31"/>
      <c r="E366" s="32">
        <v>300</v>
      </c>
      <c r="F366" s="33" t="s">
        <v>283</v>
      </c>
      <c r="G366" s="34">
        <f>250000+(10%*250000)</f>
        <v>275000</v>
      </c>
      <c r="H366" s="3">
        <f t="shared" si="7"/>
        <v>82500000</v>
      </c>
      <c r="I366" s="4"/>
    </row>
    <row r="367" spans="1:12" ht="30" customHeight="1" x14ac:dyDescent="0.25">
      <c r="A367" s="44"/>
      <c r="B367" s="30" t="s">
        <v>278</v>
      </c>
      <c r="C367" s="31"/>
      <c r="D367" s="31"/>
      <c r="E367" s="32">
        <v>1</v>
      </c>
      <c r="F367" s="33" t="s">
        <v>284</v>
      </c>
      <c r="G367" s="34">
        <f>60000000+(10%*60000000)</f>
        <v>66000000</v>
      </c>
      <c r="H367" s="3">
        <f t="shared" ref="H367" si="8">E367*G367</f>
        <v>66000000</v>
      </c>
      <c r="I367" s="4"/>
    </row>
    <row r="368" spans="1:12" ht="30" customHeight="1" x14ac:dyDescent="0.25">
      <c r="A368" s="44"/>
      <c r="B368" s="30" t="s">
        <v>279</v>
      </c>
      <c r="C368" s="31"/>
      <c r="D368" s="31"/>
      <c r="E368" s="32">
        <v>1</v>
      </c>
      <c r="F368" s="33" t="s">
        <v>284</v>
      </c>
      <c r="G368" s="34">
        <f>50000000+(10%*50000000)</f>
        <v>55000000</v>
      </c>
      <c r="H368" s="3">
        <f t="shared" si="7"/>
        <v>55000000</v>
      </c>
      <c r="I368" s="4"/>
    </row>
    <row r="369" spans="1:12" s="14" customFormat="1" ht="30" customHeight="1" x14ac:dyDescent="0.25">
      <c r="A369" s="42"/>
      <c r="B369" s="24" t="s">
        <v>280</v>
      </c>
      <c r="C369" s="25"/>
      <c r="D369" s="25"/>
      <c r="E369" s="26">
        <v>0</v>
      </c>
      <c r="F369" s="27"/>
      <c r="G369" s="28">
        <v>0</v>
      </c>
      <c r="H369" s="1">
        <f>SUM(H370:H371)</f>
        <v>49500000</v>
      </c>
      <c r="I369" s="2"/>
      <c r="L369" s="29"/>
    </row>
    <row r="370" spans="1:12" ht="30" customHeight="1" x14ac:dyDescent="0.25">
      <c r="A370" s="44"/>
      <c r="B370" s="30" t="s">
        <v>281</v>
      </c>
      <c r="C370" s="31"/>
      <c r="D370" s="31"/>
      <c r="E370" s="32">
        <v>1</v>
      </c>
      <c r="F370" s="33" t="s">
        <v>284</v>
      </c>
      <c r="G370" s="34">
        <f>20000000+(10%*20000000)</f>
        <v>22000000</v>
      </c>
      <c r="H370" s="3">
        <f t="shared" ref="H370:H371" si="9">E370*G370</f>
        <v>22000000</v>
      </c>
      <c r="I370" s="4"/>
    </row>
    <row r="371" spans="1:12" ht="30" customHeight="1" x14ac:dyDescent="0.25">
      <c r="A371" s="45"/>
      <c r="B371" s="65" t="s">
        <v>282</v>
      </c>
      <c r="C371" s="66"/>
      <c r="D371" s="66"/>
      <c r="E371" s="67">
        <v>1</v>
      </c>
      <c r="F371" s="68" t="s">
        <v>58</v>
      </c>
      <c r="G371" s="69">
        <f>25000000+(10%*25000000)</f>
        <v>27500000</v>
      </c>
      <c r="H371" s="70">
        <f t="shared" si="9"/>
        <v>27500000</v>
      </c>
      <c r="I371" s="71"/>
    </row>
    <row r="373" spans="1:12" ht="19.899999999999999" customHeight="1" x14ac:dyDescent="0.25">
      <c r="B373" s="22" t="s">
        <v>286</v>
      </c>
      <c r="F373" s="22"/>
      <c r="G373" s="22" t="s">
        <v>38</v>
      </c>
    </row>
    <row r="374" spans="1:12" ht="19.899999999999999" customHeight="1" x14ac:dyDescent="0.25">
      <c r="B374" s="22" t="s">
        <v>287</v>
      </c>
      <c r="F374" s="22"/>
      <c r="G374" s="22" t="s">
        <v>46</v>
      </c>
    </row>
    <row r="375" spans="1:12" ht="30" customHeight="1" x14ac:dyDescent="0.25">
      <c r="B375" s="22" t="s">
        <v>45</v>
      </c>
      <c r="F375" s="22"/>
      <c r="G375" s="22" t="s">
        <v>45</v>
      </c>
    </row>
    <row r="376" spans="1:12" ht="30" customHeight="1" x14ac:dyDescent="0.25">
      <c r="F376" s="22"/>
      <c r="G376" s="22"/>
    </row>
    <row r="377" spans="1:12" ht="30" customHeight="1" x14ac:dyDescent="0.25">
      <c r="E377" s="22"/>
      <c r="F377" s="22"/>
      <c r="G377" s="22"/>
      <c r="H377" s="22"/>
      <c r="I377" s="22"/>
    </row>
    <row r="378" spans="1:12" ht="19.899999999999999" customHeight="1" x14ac:dyDescent="0.25">
      <c r="B378" s="46" t="s">
        <v>288</v>
      </c>
      <c r="F378" s="22"/>
      <c r="G378" s="46" t="s">
        <v>37</v>
      </c>
    </row>
    <row r="379" spans="1:12" ht="19.899999999999999" customHeight="1" x14ac:dyDescent="0.25">
      <c r="B379" s="22" t="s">
        <v>289</v>
      </c>
      <c r="F379" s="22"/>
      <c r="G379" s="22" t="s">
        <v>35</v>
      </c>
    </row>
    <row r="380" spans="1:12" ht="19.899999999999999" customHeight="1" x14ac:dyDescent="0.25">
      <c r="B380" s="22" t="s">
        <v>290</v>
      </c>
      <c r="F380" s="22"/>
      <c r="G380" s="22" t="s">
        <v>36</v>
      </c>
      <c r="I380" s="22"/>
    </row>
  </sheetData>
  <mergeCells count="28">
    <mergeCell ref="G20:G21"/>
    <mergeCell ref="H20:H21"/>
    <mergeCell ref="I20:I21"/>
    <mergeCell ref="E22:F22"/>
    <mergeCell ref="A17:B17"/>
    <mergeCell ref="A20:A21"/>
    <mergeCell ref="B20:B21"/>
    <mergeCell ref="C20:C21"/>
    <mergeCell ref="D20:D21"/>
    <mergeCell ref="E20:F21"/>
    <mergeCell ref="D12:I12"/>
    <mergeCell ref="A13:B13"/>
    <mergeCell ref="A14:B14"/>
    <mergeCell ref="D14:I14"/>
    <mergeCell ref="A15:B15"/>
    <mergeCell ref="A16:B16"/>
    <mergeCell ref="A7:B7"/>
    <mergeCell ref="A8:B8"/>
    <mergeCell ref="A9:B9"/>
    <mergeCell ref="A10:B10"/>
    <mergeCell ref="A11:B11"/>
    <mergeCell ref="A12:B12"/>
    <mergeCell ref="A6:B6"/>
    <mergeCell ref="A1:I1"/>
    <mergeCell ref="A2:I2"/>
    <mergeCell ref="A4:B4"/>
    <mergeCell ref="A5:B5"/>
    <mergeCell ref="D5:I5"/>
  </mergeCells>
  <printOptions horizontalCentered="1"/>
  <pageMargins left="0.48622047200000001" right="0.25" top="0.539370079" bottom="0.73622047199999996" header="0.31496062992126" footer="0.31496062992126"/>
  <pageSetup paperSize="9" scale="69" fitToHeight="0" orientation="landscape" horizontalDpi="360" verticalDpi="360" r:id="rId1"/>
  <rowBreaks count="1" manualBreakCount="1">
    <brk id="2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operasional</vt:lpstr>
      <vt:lpstr>pemeliharaan</vt:lpstr>
      <vt:lpstr>operasional!Print_Area</vt:lpstr>
      <vt:lpstr>pemeliharaan!Print_Area</vt:lpstr>
      <vt:lpstr>operasional!Print_Titles</vt:lpstr>
      <vt:lpstr>pemeliharaan!Print_Titles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Rony</cp:lastModifiedBy>
  <cp:lastPrinted>2021-02-09T00:32:06Z</cp:lastPrinted>
  <dcterms:created xsi:type="dcterms:W3CDTF">2020-10-05T03:10:16Z</dcterms:created>
  <dcterms:modified xsi:type="dcterms:W3CDTF">2021-02-09T00:36:51Z</dcterms:modified>
</cp:coreProperties>
</file>