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EGIATAN LAB, SIM\RAKL 2023\Pemeliharaan Lab Sim\"/>
    </mc:Choice>
  </mc:AlternateContent>
  <xr:revisionPtr revIDLastSave="0" documentId="13_ncr:1_{51BF6A5E-C917-42CD-ADD8-1DA9F404C2D4}" xr6:coauthVersionLast="47" xr6:coauthVersionMax="47" xr10:uidLastSave="{00000000-0000-0000-0000-000000000000}"/>
  <bookViews>
    <workbookView xWindow="-120" yWindow="-120" windowWidth="20730" windowHeight="11310" xr2:uid="{FD0FAC4F-AB9F-4FE0-9B68-6A8B5A26AC05}"/>
  </bookViews>
  <sheets>
    <sheet name="pemeliharaan" sheetId="2" r:id="rId1"/>
  </sheets>
  <definedNames>
    <definedName name="____xlnm.Print_Area_1" localSheetId="0">#REF!</definedName>
    <definedName name="____xlnm.Print_Area_1">#REF!</definedName>
    <definedName name="___xlnm.Print_Area_1" localSheetId="0">#REF!</definedName>
    <definedName name="___xlnm.Print_Area_1">#REF!</definedName>
    <definedName name="__xlnm.Print_Area_1" localSheetId="0">#REF!</definedName>
    <definedName name="__xlnm.Print_Area_1">#REF!</definedName>
    <definedName name="_xlnm.Print_Area" localSheetId="0">pemeliharaan!$A$1:$I$245</definedName>
    <definedName name="_xlnm.Print_Titles" localSheetId="0">pemeliharaan!$20:$21</definedName>
    <definedName name="TS" localSheetId="0">#REF!</definedName>
    <definedName name="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2" l="1"/>
  <c r="H50" i="2" s="1"/>
  <c r="H200" i="2"/>
  <c r="H224" i="2"/>
  <c r="H230" i="2"/>
  <c r="H126" i="2"/>
  <c r="H204" i="2"/>
  <c r="H113" i="2" l="1"/>
  <c r="H119" i="2"/>
  <c r="H123" i="2"/>
  <c r="H130" i="2"/>
  <c r="H129" i="2"/>
  <c r="H161" i="2"/>
  <c r="H158" i="2"/>
  <c r="H149" i="2"/>
  <c r="H139" i="2"/>
  <c r="H144" i="2"/>
  <c r="H44" i="2"/>
  <c r="H72" i="2"/>
  <c r="H61" i="2"/>
  <c r="G235" i="2" l="1"/>
  <c r="H235" i="2" s="1"/>
  <c r="G233" i="2"/>
  <c r="H233" i="2" s="1"/>
  <c r="G232" i="2"/>
  <c r="H232" i="2" s="1"/>
  <c r="H231" i="2"/>
  <c r="H234" i="2" l="1"/>
  <c r="H229" i="2"/>
  <c r="H228" i="2"/>
  <c r="H227" i="2"/>
  <c r="H226" i="2"/>
  <c r="H223" i="2"/>
  <c r="H222" i="2"/>
  <c r="H220" i="2"/>
  <c r="H219" i="2"/>
  <c r="H217" i="2"/>
  <c r="H216" i="2"/>
  <c r="H215" i="2"/>
  <c r="H214" i="2"/>
  <c r="H213" i="2"/>
  <c r="H211" i="2"/>
  <c r="H210" i="2"/>
  <c r="H207" i="2"/>
  <c r="H206" i="2"/>
  <c r="H205" i="2"/>
  <c r="H203" i="2"/>
  <c r="H202" i="2"/>
  <c r="H201" i="2"/>
  <c r="H199" i="2"/>
  <c r="H198" i="2"/>
  <c r="H196" i="2"/>
  <c r="H195" i="2"/>
  <c r="H193" i="2"/>
  <c r="H192" i="2"/>
  <c r="H190" i="2"/>
  <c r="H189" i="2"/>
  <c r="H187" i="2"/>
  <c r="H186" i="2"/>
  <c r="H185" i="2"/>
  <c r="H184" i="2"/>
  <c r="H183" i="2"/>
  <c r="H182" i="2"/>
  <c r="H181" i="2"/>
  <c r="H178" i="2"/>
  <c r="H177" i="2"/>
  <c r="H176" i="2"/>
  <c r="H175" i="2"/>
  <c r="H174" i="2"/>
  <c r="H173" i="2"/>
  <c r="H171" i="2"/>
  <c r="H170" i="2"/>
  <c r="H168" i="2"/>
  <c r="H167" i="2" s="1"/>
  <c r="H165" i="2"/>
  <c r="H164" i="2" s="1"/>
  <c r="H163" i="2"/>
  <c r="H162" i="2" s="1"/>
  <c r="H160" i="2"/>
  <c r="H157" i="2"/>
  <c r="H154" i="2"/>
  <c r="H153" i="2" s="1"/>
  <c r="H152" i="2"/>
  <c r="H151" i="2" s="1"/>
  <c r="H150" i="2"/>
  <c r="H147" i="2"/>
  <c r="H146" i="2"/>
  <c r="H143" i="2"/>
  <c r="H141" i="2"/>
  <c r="H140" i="2"/>
  <c r="H137" i="2"/>
  <c r="H136" i="2" s="1"/>
  <c r="H135" i="2"/>
  <c r="H134" i="2"/>
  <c r="H132" i="2"/>
  <c r="H131" i="2"/>
  <c r="H127" i="2"/>
  <c r="H124" i="2"/>
  <c r="H122" i="2"/>
  <c r="H121" i="2"/>
  <c r="H118" i="2"/>
  <c r="H117" i="2"/>
  <c r="H116" i="2"/>
  <c r="H115" i="2"/>
  <c r="H114" i="2"/>
  <c r="H112" i="2"/>
  <c r="H111" i="2"/>
  <c r="H110" i="2"/>
  <c r="H109" i="2"/>
  <c r="H107" i="2"/>
  <c r="H106" i="2"/>
  <c r="H105" i="2"/>
  <c r="H104" i="2"/>
  <c r="H103" i="2"/>
  <c r="H102" i="2"/>
  <c r="H101" i="2"/>
  <c r="H100" i="2"/>
  <c r="H99" i="2"/>
  <c r="H98" i="2"/>
  <c r="H97" i="2"/>
  <c r="H94" i="2"/>
  <c r="H93" i="2"/>
  <c r="H92" i="2"/>
  <c r="H91" i="2"/>
  <c r="H90" i="2"/>
  <c r="H89" i="2"/>
  <c r="H88" i="2"/>
  <c r="H87" i="2"/>
  <c r="H86" i="2"/>
  <c r="H84" i="2"/>
  <c r="H83" i="2"/>
  <c r="H82" i="2"/>
  <c r="H81" i="2"/>
  <c r="H79" i="2"/>
  <c r="H78" i="2"/>
  <c r="H77" i="2"/>
  <c r="H76" i="2"/>
  <c r="H75" i="2"/>
  <c r="H71" i="2"/>
  <c r="H70" i="2"/>
  <c r="H68" i="2"/>
  <c r="H67" i="2"/>
  <c r="H65" i="2"/>
  <c r="H64" i="2"/>
  <c r="H60" i="2"/>
  <c r="H59" i="2"/>
  <c r="H58" i="2"/>
  <c r="H56" i="2"/>
  <c r="H55" i="2"/>
  <c r="H54" i="2"/>
  <c r="H53" i="2"/>
  <c r="H52" i="2"/>
  <c r="H49" i="2"/>
  <c r="H48" i="2"/>
  <c r="H47" i="2"/>
  <c r="H45" i="2"/>
  <c r="H43" i="2"/>
  <c r="H42" i="2"/>
  <c r="H41" i="2"/>
  <c r="H39" i="2"/>
  <c r="H38" i="2"/>
  <c r="H37" i="2"/>
  <c r="H35" i="2"/>
  <c r="H34" i="2"/>
  <c r="H180" i="2" l="1"/>
  <c r="H128" i="2"/>
  <c r="H145" i="2"/>
  <c r="H108" i="2"/>
  <c r="H120" i="2"/>
  <c r="H138" i="2"/>
  <c r="H96" i="2"/>
  <c r="H133" i="2"/>
  <c r="H66" i="2"/>
  <c r="H225" i="2"/>
  <c r="H212" i="2"/>
  <c r="H169" i="2"/>
  <c r="H166" i="2" s="1"/>
  <c r="H188" i="2"/>
  <c r="H194" i="2"/>
  <c r="H74" i="2"/>
  <c r="H172" i="2"/>
  <c r="H197" i="2"/>
  <c r="H221" i="2"/>
  <c r="H63" i="2"/>
  <c r="H62" i="2" s="1"/>
  <c r="H69" i="2"/>
  <c r="H85" i="2"/>
  <c r="H191" i="2"/>
  <c r="H218" i="2"/>
  <c r="H36" i="2"/>
  <c r="H40" i="2"/>
  <c r="H46" i="2"/>
  <c r="H51" i="2"/>
  <c r="H209" i="2"/>
  <c r="H33" i="2"/>
  <c r="H80" i="2"/>
  <c r="H32" i="2" l="1"/>
  <c r="H179" i="2"/>
  <c r="H73" i="2"/>
  <c r="H208" i="2"/>
  <c r="H159" i="2"/>
  <c r="H156" i="2" s="1"/>
  <c r="H155" i="2" s="1"/>
  <c r="H148" i="2" l="1"/>
  <c r="H142" i="2" s="1"/>
  <c r="H125" i="2" l="1"/>
  <c r="H95" i="2" l="1"/>
  <c r="H31" i="2" s="1"/>
  <c r="H30" i="2" l="1"/>
  <c r="H29" i="2" s="1"/>
  <c r="H28" i="2" s="1"/>
  <c r="H27" i="2" s="1"/>
  <c r="H26" i="2" s="1"/>
  <c r="H25" i="2" s="1"/>
  <c r="H24" i="2" s="1"/>
  <c r="D17" i="2" s="1"/>
</calcChain>
</file>

<file path=xl/sharedStrings.xml><?xml version="1.0" encoding="utf-8"?>
<sst xmlns="http://schemas.openxmlformats.org/spreadsheetml/2006/main" count="435" uniqueCount="236">
  <si>
    <t>RINCIAN ANGGARAN BELANJA</t>
  </si>
  <si>
    <t>Kementerian Negara / Lembaga</t>
  </si>
  <si>
    <t>:</t>
  </si>
  <si>
    <t>Kementerian Perhubungan</t>
  </si>
  <si>
    <t>Kegiatan</t>
  </si>
  <si>
    <t>Volume</t>
  </si>
  <si>
    <t>Alokasi Anggaran</t>
  </si>
  <si>
    <t>,00</t>
  </si>
  <si>
    <t>Kode</t>
  </si>
  <si>
    <t>Uraian Sub output/Komponen/Sub komponen/Detil</t>
  </si>
  <si>
    <t>Volume Sub Output</t>
  </si>
  <si>
    <t>Jenis Komponen (Utama/Pendukung)</t>
  </si>
  <si>
    <t xml:space="preserve">Biaya Satuan </t>
  </si>
  <si>
    <t>Jumlah</t>
  </si>
  <si>
    <t>Jenis Belanja</t>
  </si>
  <si>
    <t>Unit Eselon I / II</t>
  </si>
  <si>
    <t>Badan Pengembangan Sumber Daya Manusia Perhubungan / Pusat Pengembangan SDM Perhubungan Laut</t>
  </si>
  <si>
    <t>Program</t>
  </si>
  <si>
    <t>Program Pendidikan dan Pelatihan Vokasi</t>
  </si>
  <si>
    <t xml:space="preserve">Pendidikan Transportasi </t>
  </si>
  <si>
    <t>Klasifikasi Rincian Objek (KRO)</t>
  </si>
  <si>
    <t>Rincian Objek (RO)</t>
  </si>
  <si>
    <t>Komponen</t>
  </si>
  <si>
    <t>Sub Komponen</t>
  </si>
  <si>
    <t>Indikator Kinerja Kegiatan</t>
  </si>
  <si>
    <t>Hasil (Outcome)</t>
  </si>
  <si>
    <t>Jenis Keluaran (Output)</t>
  </si>
  <si>
    <t>Volume Keluaran (Output)</t>
  </si>
  <si>
    <t>Satuan Ukur Keluaran (Output)</t>
  </si>
  <si>
    <t>022.12.DL</t>
  </si>
  <si>
    <t>Pendidikan dan Pelatihan Vokasi</t>
  </si>
  <si>
    <t xml:space="preserve">   3996</t>
  </si>
  <si>
    <t>Pendidikan Transportasi</t>
  </si>
  <si>
    <t xml:space="preserve">      601</t>
  </si>
  <si>
    <t/>
  </si>
  <si>
    <t>Pendidikan Vokasi Bidang Infrastruktur</t>
  </si>
  <si>
    <t>Diklat Pembentukan Reguler (Non Pola Pembibitan) Transportasi Laut</t>
  </si>
  <si>
    <t>Dukungan Penyelenggaraan Diklat</t>
  </si>
  <si>
    <t>1 (satu)</t>
  </si>
  <si>
    <t>Dokumen</t>
  </si>
  <si>
    <t xml:space="preserve">   3996.SAB</t>
  </si>
  <si>
    <t>Pemeliharaan Laboratorium, Simulator, Workshop dan Engine Hall</t>
  </si>
  <si>
    <t>Tersedianya laboratorium, simulator, workshop &amp; engine hall yang sesuai standar dan dapat beroperasi dengan baik</t>
  </si>
  <si>
    <t>Terpeliharanya laboratorium, simulator, workshop &amp; engine hall</t>
  </si>
  <si>
    <t>Tersedianya Laboratorium, Simulator, Workshop &amp; Engine Hall yang terawat dan terpelihara dengan baik</t>
  </si>
  <si>
    <t xml:space="preserve">   3996.SAB.004</t>
  </si>
  <si>
    <t>L</t>
  </si>
  <si>
    <t>523121</t>
  </si>
  <si>
    <t>Belanja Biaya Pemeliharaan Peralatan dan Mesin</t>
  </si>
  <si>
    <t>Perawatan Laboratorium Simulator, Workshop dan Engine Hall</t>
  </si>
  <si>
    <t>Unit</t>
  </si>
  <si>
    <t>Gedung Agum Gumelar</t>
  </si>
  <si>
    <t>LCHS</t>
  </si>
  <si>
    <t>SSD 250 GB</t>
  </si>
  <si>
    <t>Jasa Service dan migrasi</t>
  </si>
  <si>
    <t>SOL</t>
  </si>
  <si>
    <t>CBT</t>
  </si>
  <si>
    <t>ERGS</t>
  </si>
  <si>
    <t>SMS</t>
  </si>
  <si>
    <t>Lampu Projector</t>
  </si>
  <si>
    <t>Color Wheel</t>
  </si>
  <si>
    <t>SSD 250 GB Untuk ECDIS</t>
  </si>
  <si>
    <t>F.M ERS</t>
  </si>
  <si>
    <t>Kalibrasi Analog dan Digital I/O Kawasaki</t>
  </si>
  <si>
    <t>Kalibrasi Instrument I/O panel</t>
  </si>
  <si>
    <t>F.M LCHS</t>
  </si>
  <si>
    <t>GMDSS</t>
  </si>
  <si>
    <t>Kalibrasi GMDSS Instrument (1 Intructor dan 2 Trainee)</t>
  </si>
  <si>
    <t>ELECTRIC / PNEUMATIC AC SIMULATOR</t>
  </si>
  <si>
    <t>Re-piping</t>
  </si>
  <si>
    <t>Perawatan full injektor pump</t>
  </si>
  <si>
    <t>Perawatan pneumatic system</t>
  </si>
  <si>
    <t>Perawatan control valve &amp; actuor trainer</t>
  </si>
  <si>
    <t>Perawatan hydraulic system</t>
  </si>
  <si>
    <t>ELECTRIC &amp; ELECTRONIC</t>
  </si>
  <si>
    <t>Perawatan Multimeter digital</t>
  </si>
  <si>
    <t>Perawatan Multimeter analog</t>
  </si>
  <si>
    <t>Perawatan trainer peralatan listrik</t>
  </si>
  <si>
    <t>Perawatan instalasi listrik</t>
  </si>
  <si>
    <t>SEAMAN SHIP</t>
  </si>
  <si>
    <t>Perawatan sextant</t>
  </si>
  <si>
    <t>Perawatan miniatur tali temali</t>
  </si>
  <si>
    <t>Peremajaan Peralatan lampu navigasi :</t>
  </si>
  <si>
    <t>Masthead</t>
  </si>
  <si>
    <t>Sitelight</t>
  </si>
  <si>
    <t>Anchor light</t>
  </si>
  <si>
    <t>Stern light</t>
  </si>
  <si>
    <t>Lampu isyarat komando</t>
  </si>
  <si>
    <t>Lampu muatan tanda bahaya</t>
  </si>
  <si>
    <t>Perawatan software</t>
  </si>
  <si>
    <t>Monitor</t>
  </si>
  <si>
    <t>PC</t>
  </si>
  <si>
    <t>UPS (Power Supply)</t>
  </si>
  <si>
    <t>Keyboard</t>
  </si>
  <si>
    <t>Mouse</t>
  </si>
  <si>
    <t>MAKET PELABUHAN</t>
  </si>
  <si>
    <t>LABORATORIUM &amp; SIMULATOR KALK</t>
  </si>
  <si>
    <t>Meja komputer</t>
  </si>
  <si>
    <t>EKPOR IMPOR</t>
  </si>
  <si>
    <t>Perawatan Software</t>
  </si>
  <si>
    <t>RAM</t>
  </si>
  <si>
    <t>Refresh Operating System (windows)</t>
  </si>
  <si>
    <t>Setting System PC</t>
  </si>
  <si>
    <t>Setting &amp; Finishing Konfigurasi Simulator</t>
  </si>
  <si>
    <t>Instalasi Ulang System Simulator</t>
  </si>
  <si>
    <t>Smoke Chamber/Pemadam</t>
  </si>
  <si>
    <t>Diesel Pum</t>
  </si>
  <si>
    <t>Joki Pum</t>
  </si>
  <si>
    <t>Main Pum</t>
  </si>
  <si>
    <t>Box Panel Otomatis</t>
  </si>
  <si>
    <t>Gedung ENGINE HALL</t>
  </si>
  <si>
    <t>Gedung WORKSHOP</t>
  </si>
  <si>
    <t>RM</t>
  </si>
  <si>
    <t>Laboratorium GEDUNG INS</t>
  </si>
  <si>
    <t>Laboratorium FF</t>
  </si>
  <si>
    <t>Kolam Renang</t>
  </si>
  <si>
    <t>Pengecatan Diding Kolam</t>
  </si>
  <si>
    <t>Smoke Chamber</t>
  </si>
  <si>
    <t>Tenda Atap Smoke Chamber</t>
  </si>
  <si>
    <t>Meter</t>
  </si>
  <si>
    <t>Paket</t>
  </si>
  <si>
    <t>PEMELIHARAAN LABORATORIUM, SIMULATOR, WORKSHOP &amp; ENGINE HALL TAHUN ANGGARAN 2023</t>
  </si>
  <si>
    <t>perawatan komputer</t>
  </si>
  <si>
    <t>master key lchs</t>
  </si>
  <si>
    <t>ups</t>
  </si>
  <si>
    <t>ram ddr3 4gb</t>
  </si>
  <si>
    <t xml:space="preserve">hdd ssd </t>
  </si>
  <si>
    <t>win 7 pro 32bit</t>
  </si>
  <si>
    <t>colreg 1972 Aturan 1 s/d 41</t>
  </si>
  <si>
    <t>software key</t>
  </si>
  <si>
    <t>master key ergs</t>
  </si>
  <si>
    <t>NSC/METI</t>
  </si>
  <si>
    <t>Lampu bridge</t>
  </si>
  <si>
    <t>Kalibrasi Pompa Sirkulasi tank cleaning</t>
  </si>
  <si>
    <t>Pompa transfer tank cleaning</t>
  </si>
  <si>
    <t>KIMIA</t>
  </si>
  <si>
    <t>Carbon Residu Meter</t>
  </si>
  <si>
    <t>Smoke Duct/flashpoit</t>
  </si>
  <si>
    <t>PH Meter</t>
  </si>
  <si>
    <t>LAB BAHARI</t>
  </si>
  <si>
    <t>Diesel Generator no. 1</t>
  </si>
  <si>
    <t>Pemeriksaan inlet &amp; exhaust valve, regrinding spindle dan valve seat</t>
  </si>
  <si>
    <t>Ls</t>
  </si>
  <si>
    <t>Pemeriksaan piston ring dan scraper ring</t>
  </si>
  <si>
    <t>Pengetesan crank shaft deflection</t>
  </si>
  <si>
    <t>Pemeriksaan clearance piston pin dan con rod bush, retightening</t>
  </si>
  <si>
    <t>Pemeriksaan cylinder liner (cleaning, measuring, honing)</t>
  </si>
  <si>
    <t>Pemeriksaan governor dan governor oil</t>
  </si>
  <si>
    <t>Overhaul high pressure pump</t>
  </si>
  <si>
    <t>Cleaning sump tank dan penggantian lub oil</t>
  </si>
  <si>
    <t>Pemeriksaan dan perbaikan shaft FW &amp; SW pump</t>
  </si>
  <si>
    <t>Pemeriksaan dan perbaikan shaft FO &amp; LO pump</t>
  </si>
  <si>
    <t>Cooling water treatment</t>
  </si>
  <si>
    <t>Aux Boiler</t>
  </si>
  <si>
    <t>Pemeriksaan dan pembersihan Burner</t>
  </si>
  <si>
    <t>Pemeriksaan dan pembersihan Air Blower</t>
  </si>
  <si>
    <t>Boiler water test kit</t>
  </si>
  <si>
    <t>Set</t>
  </si>
  <si>
    <t>Boiler water treatment</t>
  </si>
  <si>
    <t>Air Compressor</t>
  </si>
  <si>
    <t xml:space="preserve">General Overhaul </t>
  </si>
  <si>
    <t>Penggantian gear oil</t>
  </si>
  <si>
    <t>Ltr</t>
  </si>
  <si>
    <t>Refrigerator Plant</t>
  </si>
  <si>
    <t>Overhaul compressor</t>
  </si>
  <si>
    <t>Pemeriksaan kebocoran freon</t>
  </si>
  <si>
    <t>Pembersihan condensor dan evaporator</t>
  </si>
  <si>
    <t>Pemeriksaan expansion valve</t>
  </si>
  <si>
    <t>Incinerator</t>
  </si>
  <si>
    <t>Pemeriksaan dan pembersihan Exhaust gas filter</t>
  </si>
  <si>
    <t>Fresh water pump</t>
  </si>
  <si>
    <t>Perawatan shaft pompa</t>
  </si>
  <si>
    <t>Main Switch Board</t>
  </si>
  <si>
    <t>Kalibrasi Tegangan, frekwensi, RPM (single running &amp; parallel running)</t>
  </si>
  <si>
    <t>Pemeriksaan dan pengetesan Kebocoran Arus (Megger Test &amp; Report)</t>
  </si>
  <si>
    <t>Cleaning panel</t>
  </si>
  <si>
    <t>Distribution Board dan Control Panel</t>
  </si>
  <si>
    <t>Reactor Panel</t>
  </si>
  <si>
    <t>Resistor Panel</t>
  </si>
  <si>
    <t>Motor-motor listrik</t>
  </si>
  <si>
    <t>Valves</t>
  </si>
  <si>
    <t>Recondition and regrinding</t>
  </si>
  <si>
    <t>Mesin Frais</t>
  </si>
  <si>
    <t>Perawatan grease, bearing, &amp; V-belt</t>
  </si>
  <si>
    <t>Mesin Bubut</t>
  </si>
  <si>
    <t>Mesin las listrik</t>
  </si>
  <si>
    <t>Distribution board</t>
  </si>
  <si>
    <t>Perawatan Lab Simulator MPU</t>
  </si>
  <si>
    <t>Penggatian coolent</t>
  </si>
  <si>
    <t>Penggatian filter air wf 2075</t>
  </si>
  <si>
    <t>Penggantian filter solar lf 670</t>
  </si>
  <si>
    <t>Penggantian filter oli ff 202</t>
  </si>
  <si>
    <t>Penggantian gasket coolent</t>
  </si>
  <si>
    <t>Komputer</t>
  </si>
  <si>
    <t>liter</t>
  </si>
  <si>
    <t>unit</t>
  </si>
  <si>
    <t>buah</t>
  </si>
  <si>
    <t>.Perawatan Lab Simulator TABLE TOP</t>
  </si>
  <si>
    <t>Batrai UPS</t>
  </si>
  <si>
    <t>RAM DDR2</t>
  </si>
  <si>
    <t>Perawatan Lab Simulator ECDIS</t>
  </si>
  <si>
    <t>RAM DDR3</t>
  </si>
  <si>
    <t>Buah</t>
  </si>
  <si>
    <t>Perawatan Lab Simulator volt</t>
  </si>
  <si>
    <t>Batrai CMOS CR2032</t>
  </si>
  <si>
    <t>Perawatan Lab Simulator part task, ERS</t>
  </si>
  <si>
    <t>Perawatan FM. Ship Handling &amp; DP System</t>
  </si>
  <si>
    <t>Setting Program DP</t>
  </si>
  <si>
    <t>PERAWATAN DAN PERBAIKAN LAB BAHASA LISTENING</t>
  </si>
  <si>
    <t>Monitor HP</t>
  </si>
  <si>
    <t>Perbaikan LCD Proyektor</t>
  </si>
  <si>
    <t>PERAWATAN DAN PERBAIKAN LAB. MARLIN TEST</t>
  </si>
  <si>
    <t xml:space="preserve">Maintenance komputer </t>
  </si>
  <si>
    <t>Speaker ruangan JBL</t>
  </si>
  <si>
    <t>UPS SRT3000XLI</t>
  </si>
  <si>
    <t>Update antivirus</t>
  </si>
  <si>
    <t xml:space="preserve"> PERAWATAN DAN PERBAIKAN  LAB CBA</t>
  </si>
  <si>
    <t>Maintenance komputer Lab CBA</t>
  </si>
  <si>
    <t>PERAWATAN DAN PERBAIKAN LAB TRB</t>
  </si>
  <si>
    <t>Maintenance komputer Lab TRB</t>
  </si>
  <si>
    <t>Perawatan Sekoci dan Dewi2</t>
  </si>
  <si>
    <t>Perawtan Air Kolam</t>
  </si>
  <si>
    <t>LAB TALK GSG</t>
  </si>
  <si>
    <t>LAB BAHASA</t>
  </si>
  <si>
    <t>Mengetahui,</t>
  </si>
  <si>
    <t>Semarang,      Januari 2022</t>
  </si>
  <si>
    <t>KEPALA BAGIAN ADMINISTRASI AKADEMIK, DAN KETARUNAAN</t>
  </si>
  <si>
    <t>KEPALA UNIT LAB., SIMULATOR, WORKSHOP &amp; ENGINE HALL</t>
  </si>
  <si>
    <t>PIP SEMARANG</t>
  </si>
  <si>
    <t>Capt. ANUGRAH NUR PRASETYO, M.Si</t>
  </si>
  <si>
    <t>Capt. ARIKA PALAPA, M.Si., M.Mar</t>
  </si>
  <si>
    <t>Pembina Tk.I (IV/b)</t>
  </si>
  <si>
    <t>Penata Tk. I (III/d)</t>
  </si>
  <si>
    <t>NIP. 19710521 199903 1 001</t>
  </si>
  <si>
    <t>NIP.  19760709 199808 1 001</t>
  </si>
  <si>
    <t>Tiga milyar lima ratus dua puluh satu juta lima ratus tiga puluh delapan ribu tiga ratus 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</si>
</sst>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;[Red]#,##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sz val="11"/>
      <color indexed="8"/>
      <name val="Calibri"/>
      <family val="2"/>
      <charset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41">
    <xf numFmtId="0" fontId="0" fillId="0" borderId="0"/>
    <xf numFmtId="165" fontId="3" fillId="0" borderId="0" applyFont="0" applyFill="0" applyBorder="0" applyAlignment="0" applyProtection="0"/>
    <xf numFmtId="0" fontId="2" fillId="0" borderId="0"/>
    <xf numFmtId="0" fontId="3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  <xf numFmtId="0" fontId="10" fillId="0" borderId="0"/>
    <xf numFmtId="165" fontId="2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3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1">
    <xf numFmtId="0" fontId="0" fillId="0" borderId="0" xfId="0"/>
    <xf numFmtId="166" fontId="7" fillId="0" borderId="13" xfId="1" applyNumberFormat="1" applyFont="1" applyFill="1" applyBorder="1" applyAlignment="1">
      <alignment vertical="center"/>
    </xf>
    <xf numFmtId="166" fontId="7" fillId="0" borderId="12" xfId="1" applyNumberFormat="1" applyFont="1" applyFill="1" applyBorder="1" applyAlignment="1">
      <alignment horizontal="left" vertical="center"/>
    </xf>
    <xf numFmtId="166" fontId="8" fillId="0" borderId="13" xfId="1" applyNumberFormat="1" applyFont="1" applyFill="1" applyBorder="1" applyAlignment="1">
      <alignment vertical="center"/>
    </xf>
    <xf numFmtId="166" fontId="8" fillId="0" borderId="12" xfId="1" applyNumberFormat="1" applyFont="1" applyFill="1" applyBorder="1" applyAlignment="1">
      <alignment horizontal="left" vertical="center"/>
    </xf>
    <xf numFmtId="166" fontId="9" fillId="0" borderId="13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center"/>
    </xf>
    <xf numFmtId="42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6" fontId="6" fillId="0" borderId="0" xfId="1" applyNumberFormat="1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166" fontId="7" fillId="0" borderId="11" xfId="1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166" fontId="7" fillId="0" borderId="12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Alignment="1">
      <alignment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166" fontId="8" fillId="0" borderId="11" xfId="1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center"/>
    </xf>
    <xf numFmtId="166" fontId="8" fillId="0" borderId="12" xfId="1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 indent="1"/>
    </xf>
    <xf numFmtId="0" fontId="8" fillId="0" borderId="11" xfId="0" quotePrefix="1" applyFont="1" applyFill="1" applyBorder="1" applyAlignment="1">
      <alignment horizontal="right" vertical="center" indent="1"/>
    </xf>
    <xf numFmtId="0" fontId="8" fillId="0" borderId="11" xfId="0" applyFont="1" applyFill="1" applyBorder="1" applyAlignment="1">
      <alignment horizontal="right" vertical="center" inden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166" fontId="9" fillId="0" borderId="11" xfId="1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left" vertical="center"/>
    </xf>
    <xf numFmtId="166" fontId="9" fillId="0" borderId="12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11" xfId="0" quotePrefix="1" applyFont="1" applyFill="1" applyBorder="1" applyAlignment="1">
      <alignment horizontal="right" vertical="center" indent="1"/>
    </xf>
    <xf numFmtId="166" fontId="7" fillId="2" borderId="11" xfId="1" applyNumberFormat="1" applyFont="1" applyFill="1" applyBorder="1" applyAlignment="1">
      <alignment horizontal="right" vertical="center"/>
    </xf>
    <xf numFmtId="166" fontId="7" fillId="2" borderId="12" xfId="1" applyNumberFormat="1" applyFont="1" applyFill="1" applyBorder="1" applyAlignment="1">
      <alignment horizontal="right" vertical="center"/>
    </xf>
    <xf numFmtId="166" fontId="7" fillId="2" borderId="12" xfId="1" applyNumberFormat="1" applyFont="1" applyFill="1" applyBorder="1" applyAlignment="1">
      <alignment horizontal="left" vertical="center"/>
    </xf>
    <xf numFmtId="166" fontId="8" fillId="2" borderId="12" xfId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8" fillId="3" borderId="13" xfId="0" applyFont="1" applyFill="1" applyBorder="1" applyAlignment="1">
      <alignment horizontal="left" vertical="center"/>
    </xf>
    <xf numFmtId="166" fontId="7" fillId="3" borderId="11" xfId="25" applyNumberFormat="1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left" vertical="center" wrapText="1"/>
    </xf>
    <xf numFmtId="166" fontId="7" fillId="3" borderId="12" xfId="25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 wrapText="1"/>
    </xf>
    <xf numFmtId="166" fontId="8" fillId="3" borderId="11" xfId="25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11" xfId="0" applyFont="1" applyFill="1" applyBorder="1" applyAlignment="1">
      <alignment horizontal="right" vertical="center" inden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166" fontId="8" fillId="3" borderId="12" xfId="25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166" fontId="8" fillId="4" borderId="11" xfId="1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left" vertical="center"/>
    </xf>
    <xf numFmtId="166" fontId="8" fillId="4" borderId="12" xfId="1" applyNumberFormat="1" applyFont="1" applyFill="1" applyBorder="1" applyAlignment="1">
      <alignment horizontal="right" vertical="center"/>
    </xf>
    <xf numFmtId="166" fontId="7" fillId="4" borderId="11" xfId="1" applyNumberFormat="1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left" vertical="center"/>
    </xf>
    <xf numFmtId="166" fontId="8" fillId="4" borderId="12" xfId="25" applyNumberFormat="1" applyFont="1" applyFill="1" applyBorder="1" applyAlignment="1">
      <alignment horizontal="right" vertical="center"/>
    </xf>
    <xf numFmtId="166" fontId="8" fillId="4" borderId="11" xfId="25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166" fontId="8" fillId="0" borderId="12" xfId="1" applyNumberFormat="1" applyFont="1" applyFill="1" applyBorder="1" applyAlignment="1">
      <alignment vertical="center"/>
    </xf>
    <xf numFmtId="166" fontId="7" fillId="2" borderId="12" xfId="1" applyNumberFormat="1" applyFont="1" applyFill="1" applyBorder="1" applyAlignment="1">
      <alignment vertical="center"/>
    </xf>
    <xf numFmtId="167" fontId="7" fillId="0" borderId="12" xfId="1" applyNumberFormat="1" applyFont="1" applyFill="1" applyBorder="1" applyAlignment="1">
      <alignment horizontal="right" vertical="center"/>
    </xf>
    <xf numFmtId="166" fontId="7" fillId="0" borderId="12" xfId="1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left" vertical="center" wrapText="1"/>
    </xf>
    <xf numFmtId="167" fontId="5" fillId="4" borderId="12" xfId="0" applyNumberFormat="1" applyFont="1" applyFill="1" applyBorder="1" applyAlignment="1">
      <alignment vertical="center"/>
    </xf>
    <xf numFmtId="166" fontId="7" fillId="4" borderId="12" xfId="1" applyNumberFormat="1" applyFont="1" applyFill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4" borderId="12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4" fillId="0" borderId="0" xfId="0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</cellXfs>
  <cellStyles count="41">
    <cellStyle name="Comma" xfId="1" builtinId="3"/>
    <cellStyle name="Comma [0] 2" xfId="4" xr:uid="{CD7C4A6C-2662-412B-B7B5-4DD491A8A12D}"/>
    <cellStyle name="Comma [0] 2 2" xfId="27" xr:uid="{887D2D5D-E58B-4E24-A12F-FA8FA8FD8899}"/>
    <cellStyle name="Comma [0] 3" xfId="22" xr:uid="{B60DFB5D-393F-42A5-8BE9-620B546187F6}"/>
    <cellStyle name="Comma [0] 3 2" xfId="38" xr:uid="{B8B06AC7-03A7-4BD3-9CF9-E9A4B85DD595}"/>
    <cellStyle name="Comma [0] 4" xfId="24" xr:uid="{122D8EA9-5EF0-4ED7-B0AC-386476D99214}"/>
    <cellStyle name="Comma [0] 4 2" xfId="40" xr:uid="{B7B57D81-7C48-4BC0-A539-28021F0049CC}"/>
    <cellStyle name="Comma [0] 6" xfId="16" xr:uid="{0F46FACC-B58C-4B24-81D0-EEA252F2CD8F}"/>
    <cellStyle name="Comma [0] 6 2" xfId="7" xr:uid="{596803D1-57DE-4652-A23E-E05F547DEF9B}"/>
    <cellStyle name="Comma [0] 6 2 2" xfId="23" xr:uid="{22F3FB21-538C-4F13-A902-1470247249A5}"/>
    <cellStyle name="Comma [0] 6 2 2 2" xfId="39" xr:uid="{6E784B66-B6CC-40F2-AF40-28B34F787834}"/>
    <cellStyle name="Comma [0] 6 2 3" xfId="29" xr:uid="{38BE51AE-99A5-43E7-8169-AECA83C439F2}"/>
    <cellStyle name="Comma [0] 6 3" xfId="35" xr:uid="{615F5682-8C39-4F68-B1EF-5B82EB9B00AC}"/>
    <cellStyle name="Comma [0] 7" xfId="15" xr:uid="{9601DEA4-6F59-4057-81BA-069A435C288C}"/>
    <cellStyle name="Comma [0] 7 2" xfId="34" xr:uid="{12A6BAED-0F1C-432C-9CA2-4EC89AAFD5DA}"/>
    <cellStyle name="Comma 15" xfId="18" xr:uid="{707D5BDC-0B7C-45FC-881F-3632F6CC42E8}"/>
    <cellStyle name="Comma 15 2" xfId="36" xr:uid="{0771F6BC-15C5-4D22-B34B-95BCABAB140E}"/>
    <cellStyle name="Comma 2" xfId="6" xr:uid="{BAB42E69-1343-4852-81C0-96080E464BA4}"/>
    <cellStyle name="Comma 2 2" xfId="28" xr:uid="{FEFE571C-C400-432C-9C59-046CFED5B4EA}"/>
    <cellStyle name="Comma 3" xfId="9" xr:uid="{C1DB10C2-8EDD-4028-8FEF-F8D1ABB02388}"/>
    <cellStyle name="Comma 3 2" xfId="30" xr:uid="{AD53C5FB-9DF5-40D2-98A3-74128D6238B7}"/>
    <cellStyle name="Comma 4" xfId="10" xr:uid="{5DF71285-AA15-4073-94C6-B5BE08443267}"/>
    <cellStyle name="Comma 4 2" xfId="31" xr:uid="{62BE3E61-7E61-41A3-8D48-B0B56EC22F6E}"/>
    <cellStyle name="Comma 5" xfId="19" xr:uid="{838955CE-D683-4AF9-A438-AF1D30DA0DE4}"/>
    <cellStyle name="Comma 5 2" xfId="37" xr:uid="{DC30DC53-351F-494D-838D-4AF2803C565B}"/>
    <cellStyle name="Comma 6" xfId="13" xr:uid="{D5C510C9-D110-4E04-8AEA-E7E43501B566}"/>
    <cellStyle name="Comma 6 2" xfId="32" xr:uid="{82BC81CC-6EA1-4C03-8655-1F71F3A0B26B}"/>
    <cellStyle name="Comma 7" xfId="25" xr:uid="{1E5110CE-5AC7-48B4-8450-8DC1B2E85EED}"/>
    <cellStyle name="Normal" xfId="0" builtinId="0"/>
    <cellStyle name="Normal 10" xfId="14" xr:uid="{16D775BE-C988-4BDE-8CD3-592CAE8D1097}"/>
    <cellStyle name="Normal 10 2" xfId="33" xr:uid="{F216C484-589C-4417-A3DD-647787C5886F}"/>
    <cellStyle name="Normal 11" xfId="17" xr:uid="{B70D1311-42E9-4ADD-AE49-D426A7632AB2}"/>
    <cellStyle name="Normal 19" xfId="20" xr:uid="{DEF1C4BC-C197-4FD3-ACAD-B1F5696C7F0D}"/>
    <cellStyle name="Normal 2" xfId="5" xr:uid="{3B7C2107-51F9-407A-908D-97399CFEF244}"/>
    <cellStyle name="Normal 2 2" xfId="8" xr:uid="{091CB68E-45D3-4E5F-8BD1-C870FCADBA81}"/>
    <cellStyle name="Normal 23" xfId="11" xr:uid="{73311DE0-3299-4753-9FC9-48BB1EFF664F}"/>
    <cellStyle name="Normal 3" xfId="3" xr:uid="{724C8219-D1BA-4478-99F2-1028C71CBB12}"/>
    <cellStyle name="Normal 4" xfId="21" xr:uid="{0295D41B-3691-425B-8210-EE98913D8F27}"/>
    <cellStyle name="Normal 5" xfId="2" xr:uid="{3CE0C133-A545-4605-9D77-2794EBA8E695}"/>
    <cellStyle name="Normal 5 2" xfId="26" xr:uid="{8C2F42F8-E1B6-4FEA-96FF-F1770727C0ED}"/>
    <cellStyle name="Normal 7" xfId="12" xr:uid="{3E7E72B6-EBDA-48D1-8DD7-498BC2E41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EB29-AE76-4A3A-8AAD-985A80E6690D}">
  <sheetPr>
    <pageSetUpPr fitToPage="1"/>
  </sheetPr>
  <dimension ref="A1:L245"/>
  <sheetViews>
    <sheetView tabSelected="1" view="pageBreakPreview" topLeftCell="A17" zoomScale="66" zoomScaleNormal="66" zoomScaleSheetLayoutView="66" zoomScalePageLayoutView="85" workbookViewId="0">
      <selection activeCell="D18" sqref="D18:I18"/>
    </sheetView>
  </sheetViews>
  <sheetFormatPr defaultRowHeight="30" customHeight="1" x14ac:dyDescent="0.25"/>
  <cols>
    <col min="1" max="1" width="17.140625" style="6" customWidth="1"/>
    <col min="2" max="2" width="64.5703125" style="6" bestFit="1" customWidth="1"/>
    <col min="3" max="3" width="8.28515625" style="6" customWidth="1"/>
    <col min="4" max="4" width="30.140625" style="6" customWidth="1"/>
    <col min="5" max="5" width="10.28515625" style="10" customWidth="1"/>
    <col min="6" max="6" width="33.140625" style="46" customWidth="1"/>
    <col min="7" max="7" width="22.28515625" style="6" customWidth="1"/>
    <col min="8" max="8" width="26.5703125" style="6" customWidth="1"/>
    <col min="9" max="9" width="10.85546875" style="6" customWidth="1"/>
    <col min="10" max="11" width="8.85546875" style="6"/>
    <col min="12" max="12" width="19.42578125" style="7" bestFit="1" customWidth="1"/>
    <col min="13" max="14" width="8.85546875" style="6"/>
    <col min="15" max="15" width="15.28515625" style="6" bestFit="1" customWidth="1"/>
    <col min="16" max="217" width="8.85546875" style="6"/>
    <col min="218" max="218" width="5" style="6" customWidth="1"/>
    <col min="219" max="219" width="23.28515625" style="6" customWidth="1"/>
    <col min="220" max="220" width="11.5703125" style="6" customWidth="1"/>
    <col min="221" max="221" width="11.42578125" style="6" customWidth="1"/>
    <col min="222" max="223" width="16.42578125" style="6" customWidth="1"/>
    <col min="224" max="224" width="12.28515625" style="6" customWidth="1"/>
    <col min="225" max="226" width="8.85546875" style="6"/>
    <col min="227" max="227" width="21.7109375" style="6" customWidth="1"/>
    <col min="228" max="229" width="8.85546875" style="6"/>
    <col min="230" max="230" width="14.7109375" style="6" customWidth="1"/>
    <col min="231" max="231" width="14.28515625" style="6" customWidth="1"/>
    <col min="232" max="473" width="8.85546875" style="6"/>
    <col min="474" max="474" width="5" style="6" customWidth="1"/>
    <col min="475" max="475" width="23.28515625" style="6" customWidth="1"/>
    <col min="476" max="476" width="11.5703125" style="6" customWidth="1"/>
    <col min="477" max="477" width="11.42578125" style="6" customWidth="1"/>
    <col min="478" max="479" width="16.42578125" style="6" customWidth="1"/>
    <col min="480" max="480" width="12.28515625" style="6" customWidth="1"/>
    <col min="481" max="482" width="8.85546875" style="6"/>
    <col min="483" max="483" width="21.7109375" style="6" customWidth="1"/>
    <col min="484" max="485" width="8.85546875" style="6"/>
    <col min="486" max="486" width="14.7109375" style="6" customWidth="1"/>
    <col min="487" max="487" width="14.28515625" style="6" customWidth="1"/>
    <col min="488" max="729" width="8.85546875" style="6"/>
    <col min="730" max="730" width="5" style="6" customWidth="1"/>
    <col min="731" max="731" width="23.28515625" style="6" customWidth="1"/>
    <col min="732" max="732" width="11.5703125" style="6" customWidth="1"/>
    <col min="733" max="733" width="11.42578125" style="6" customWidth="1"/>
    <col min="734" max="735" width="16.42578125" style="6" customWidth="1"/>
    <col min="736" max="736" width="12.28515625" style="6" customWidth="1"/>
    <col min="737" max="738" width="8.85546875" style="6"/>
    <col min="739" max="739" width="21.7109375" style="6" customWidth="1"/>
    <col min="740" max="741" width="8.85546875" style="6"/>
    <col min="742" max="742" width="14.7109375" style="6" customWidth="1"/>
    <col min="743" max="743" width="14.28515625" style="6" customWidth="1"/>
    <col min="744" max="985" width="8.85546875" style="6"/>
    <col min="986" max="986" width="5" style="6" customWidth="1"/>
    <col min="987" max="987" width="23.28515625" style="6" customWidth="1"/>
    <col min="988" max="988" width="11.5703125" style="6" customWidth="1"/>
    <col min="989" max="989" width="11.42578125" style="6" customWidth="1"/>
    <col min="990" max="991" width="16.42578125" style="6" customWidth="1"/>
    <col min="992" max="992" width="12.28515625" style="6" customWidth="1"/>
    <col min="993" max="994" width="8.85546875" style="6"/>
    <col min="995" max="995" width="21.7109375" style="6" customWidth="1"/>
    <col min="996" max="997" width="8.85546875" style="6"/>
    <col min="998" max="998" width="14.7109375" style="6" customWidth="1"/>
    <col min="999" max="999" width="14.28515625" style="6" customWidth="1"/>
    <col min="1000" max="1241" width="8.85546875" style="6"/>
    <col min="1242" max="1242" width="5" style="6" customWidth="1"/>
    <col min="1243" max="1243" width="23.28515625" style="6" customWidth="1"/>
    <col min="1244" max="1244" width="11.5703125" style="6" customWidth="1"/>
    <col min="1245" max="1245" width="11.42578125" style="6" customWidth="1"/>
    <col min="1246" max="1247" width="16.42578125" style="6" customWidth="1"/>
    <col min="1248" max="1248" width="12.28515625" style="6" customWidth="1"/>
    <col min="1249" max="1250" width="8.85546875" style="6"/>
    <col min="1251" max="1251" width="21.7109375" style="6" customWidth="1"/>
    <col min="1252" max="1253" width="8.85546875" style="6"/>
    <col min="1254" max="1254" width="14.7109375" style="6" customWidth="1"/>
    <col min="1255" max="1255" width="14.28515625" style="6" customWidth="1"/>
    <col min="1256" max="1497" width="8.85546875" style="6"/>
    <col min="1498" max="1498" width="5" style="6" customWidth="1"/>
    <col min="1499" max="1499" width="23.28515625" style="6" customWidth="1"/>
    <col min="1500" max="1500" width="11.5703125" style="6" customWidth="1"/>
    <col min="1501" max="1501" width="11.42578125" style="6" customWidth="1"/>
    <col min="1502" max="1503" width="16.42578125" style="6" customWidth="1"/>
    <col min="1504" max="1504" width="12.28515625" style="6" customWidth="1"/>
    <col min="1505" max="1506" width="8.85546875" style="6"/>
    <col min="1507" max="1507" width="21.7109375" style="6" customWidth="1"/>
    <col min="1508" max="1509" width="8.85546875" style="6"/>
    <col min="1510" max="1510" width="14.7109375" style="6" customWidth="1"/>
    <col min="1511" max="1511" width="14.28515625" style="6" customWidth="1"/>
    <col min="1512" max="1753" width="8.85546875" style="6"/>
    <col min="1754" max="1754" width="5" style="6" customWidth="1"/>
    <col min="1755" max="1755" width="23.28515625" style="6" customWidth="1"/>
    <col min="1756" max="1756" width="11.5703125" style="6" customWidth="1"/>
    <col min="1757" max="1757" width="11.42578125" style="6" customWidth="1"/>
    <col min="1758" max="1759" width="16.42578125" style="6" customWidth="1"/>
    <col min="1760" max="1760" width="12.28515625" style="6" customWidth="1"/>
    <col min="1761" max="1762" width="8.85546875" style="6"/>
    <col min="1763" max="1763" width="21.7109375" style="6" customWidth="1"/>
    <col min="1764" max="1765" width="8.85546875" style="6"/>
    <col min="1766" max="1766" width="14.7109375" style="6" customWidth="1"/>
    <col min="1767" max="1767" width="14.28515625" style="6" customWidth="1"/>
    <col min="1768" max="2009" width="8.85546875" style="6"/>
    <col min="2010" max="2010" width="5" style="6" customWidth="1"/>
    <col min="2011" max="2011" width="23.28515625" style="6" customWidth="1"/>
    <col min="2012" max="2012" width="11.5703125" style="6" customWidth="1"/>
    <col min="2013" max="2013" width="11.42578125" style="6" customWidth="1"/>
    <col min="2014" max="2015" width="16.42578125" style="6" customWidth="1"/>
    <col min="2016" max="2016" width="12.28515625" style="6" customWidth="1"/>
    <col min="2017" max="2018" width="8.85546875" style="6"/>
    <col min="2019" max="2019" width="21.7109375" style="6" customWidth="1"/>
    <col min="2020" max="2021" width="8.85546875" style="6"/>
    <col min="2022" max="2022" width="14.7109375" style="6" customWidth="1"/>
    <col min="2023" max="2023" width="14.28515625" style="6" customWidth="1"/>
    <col min="2024" max="2265" width="8.85546875" style="6"/>
    <col min="2266" max="2266" width="5" style="6" customWidth="1"/>
    <col min="2267" max="2267" width="23.28515625" style="6" customWidth="1"/>
    <col min="2268" max="2268" width="11.5703125" style="6" customWidth="1"/>
    <col min="2269" max="2269" width="11.42578125" style="6" customWidth="1"/>
    <col min="2270" max="2271" width="16.42578125" style="6" customWidth="1"/>
    <col min="2272" max="2272" width="12.28515625" style="6" customWidth="1"/>
    <col min="2273" max="2274" width="8.85546875" style="6"/>
    <col min="2275" max="2275" width="21.7109375" style="6" customWidth="1"/>
    <col min="2276" max="2277" width="8.85546875" style="6"/>
    <col min="2278" max="2278" width="14.7109375" style="6" customWidth="1"/>
    <col min="2279" max="2279" width="14.28515625" style="6" customWidth="1"/>
    <col min="2280" max="2521" width="8.85546875" style="6"/>
    <col min="2522" max="2522" width="5" style="6" customWidth="1"/>
    <col min="2523" max="2523" width="23.28515625" style="6" customWidth="1"/>
    <col min="2524" max="2524" width="11.5703125" style="6" customWidth="1"/>
    <col min="2525" max="2525" width="11.42578125" style="6" customWidth="1"/>
    <col min="2526" max="2527" width="16.42578125" style="6" customWidth="1"/>
    <col min="2528" max="2528" width="12.28515625" style="6" customWidth="1"/>
    <col min="2529" max="2530" width="8.85546875" style="6"/>
    <col min="2531" max="2531" width="21.7109375" style="6" customWidth="1"/>
    <col min="2532" max="2533" width="8.85546875" style="6"/>
    <col min="2534" max="2534" width="14.7109375" style="6" customWidth="1"/>
    <col min="2535" max="2535" width="14.28515625" style="6" customWidth="1"/>
    <col min="2536" max="2777" width="8.85546875" style="6"/>
    <col min="2778" max="2778" width="5" style="6" customWidth="1"/>
    <col min="2779" max="2779" width="23.28515625" style="6" customWidth="1"/>
    <col min="2780" max="2780" width="11.5703125" style="6" customWidth="1"/>
    <col min="2781" max="2781" width="11.42578125" style="6" customWidth="1"/>
    <col min="2782" max="2783" width="16.42578125" style="6" customWidth="1"/>
    <col min="2784" max="2784" width="12.28515625" style="6" customWidth="1"/>
    <col min="2785" max="2786" width="8.85546875" style="6"/>
    <col min="2787" max="2787" width="21.7109375" style="6" customWidth="1"/>
    <col min="2788" max="2789" width="8.85546875" style="6"/>
    <col min="2790" max="2790" width="14.7109375" style="6" customWidth="1"/>
    <col min="2791" max="2791" width="14.28515625" style="6" customWidth="1"/>
    <col min="2792" max="3033" width="8.85546875" style="6"/>
    <col min="3034" max="3034" width="5" style="6" customWidth="1"/>
    <col min="3035" max="3035" width="23.28515625" style="6" customWidth="1"/>
    <col min="3036" max="3036" width="11.5703125" style="6" customWidth="1"/>
    <col min="3037" max="3037" width="11.42578125" style="6" customWidth="1"/>
    <col min="3038" max="3039" width="16.42578125" style="6" customWidth="1"/>
    <col min="3040" max="3040" width="12.28515625" style="6" customWidth="1"/>
    <col min="3041" max="3042" width="8.85546875" style="6"/>
    <col min="3043" max="3043" width="21.7109375" style="6" customWidth="1"/>
    <col min="3044" max="3045" width="8.85546875" style="6"/>
    <col min="3046" max="3046" width="14.7109375" style="6" customWidth="1"/>
    <col min="3047" max="3047" width="14.28515625" style="6" customWidth="1"/>
    <col min="3048" max="3289" width="8.85546875" style="6"/>
    <col min="3290" max="3290" width="5" style="6" customWidth="1"/>
    <col min="3291" max="3291" width="23.28515625" style="6" customWidth="1"/>
    <col min="3292" max="3292" width="11.5703125" style="6" customWidth="1"/>
    <col min="3293" max="3293" width="11.42578125" style="6" customWidth="1"/>
    <col min="3294" max="3295" width="16.42578125" style="6" customWidth="1"/>
    <col min="3296" max="3296" width="12.28515625" style="6" customWidth="1"/>
    <col min="3297" max="3298" width="8.85546875" style="6"/>
    <col min="3299" max="3299" width="21.7109375" style="6" customWidth="1"/>
    <col min="3300" max="3301" width="8.85546875" style="6"/>
    <col min="3302" max="3302" width="14.7109375" style="6" customWidth="1"/>
    <col min="3303" max="3303" width="14.28515625" style="6" customWidth="1"/>
    <col min="3304" max="3545" width="8.85546875" style="6"/>
    <col min="3546" max="3546" width="5" style="6" customWidth="1"/>
    <col min="3547" max="3547" width="23.28515625" style="6" customWidth="1"/>
    <col min="3548" max="3548" width="11.5703125" style="6" customWidth="1"/>
    <col min="3549" max="3549" width="11.42578125" style="6" customWidth="1"/>
    <col min="3550" max="3551" width="16.42578125" style="6" customWidth="1"/>
    <col min="3552" max="3552" width="12.28515625" style="6" customWidth="1"/>
    <col min="3553" max="3554" width="8.85546875" style="6"/>
    <col min="3555" max="3555" width="21.7109375" style="6" customWidth="1"/>
    <col min="3556" max="3557" width="8.85546875" style="6"/>
    <col min="3558" max="3558" width="14.7109375" style="6" customWidth="1"/>
    <col min="3559" max="3559" width="14.28515625" style="6" customWidth="1"/>
    <col min="3560" max="3801" width="8.85546875" style="6"/>
    <col min="3802" max="3802" width="5" style="6" customWidth="1"/>
    <col min="3803" max="3803" width="23.28515625" style="6" customWidth="1"/>
    <col min="3804" max="3804" width="11.5703125" style="6" customWidth="1"/>
    <col min="3805" max="3805" width="11.42578125" style="6" customWidth="1"/>
    <col min="3806" max="3807" width="16.42578125" style="6" customWidth="1"/>
    <col min="3808" max="3808" width="12.28515625" style="6" customWidth="1"/>
    <col min="3809" max="3810" width="8.85546875" style="6"/>
    <col min="3811" max="3811" width="21.7109375" style="6" customWidth="1"/>
    <col min="3812" max="3813" width="8.85546875" style="6"/>
    <col min="3814" max="3814" width="14.7109375" style="6" customWidth="1"/>
    <col min="3815" max="3815" width="14.28515625" style="6" customWidth="1"/>
    <col min="3816" max="4057" width="8.85546875" style="6"/>
    <col min="4058" max="4058" width="5" style="6" customWidth="1"/>
    <col min="4059" max="4059" width="23.28515625" style="6" customWidth="1"/>
    <col min="4060" max="4060" width="11.5703125" style="6" customWidth="1"/>
    <col min="4061" max="4061" width="11.42578125" style="6" customWidth="1"/>
    <col min="4062" max="4063" width="16.42578125" style="6" customWidth="1"/>
    <col min="4064" max="4064" width="12.28515625" style="6" customWidth="1"/>
    <col min="4065" max="4066" width="8.85546875" style="6"/>
    <col min="4067" max="4067" width="21.7109375" style="6" customWidth="1"/>
    <col min="4068" max="4069" width="8.85546875" style="6"/>
    <col min="4070" max="4070" width="14.7109375" style="6" customWidth="1"/>
    <col min="4071" max="4071" width="14.28515625" style="6" customWidth="1"/>
    <col min="4072" max="4313" width="8.85546875" style="6"/>
    <col min="4314" max="4314" width="5" style="6" customWidth="1"/>
    <col min="4315" max="4315" width="23.28515625" style="6" customWidth="1"/>
    <col min="4316" max="4316" width="11.5703125" style="6" customWidth="1"/>
    <col min="4317" max="4317" width="11.42578125" style="6" customWidth="1"/>
    <col min="4318" max="4319" width="16.42578125" style="6" customWidth="1"/>
    <col min="4320" max="4320" width="12.28515625" style="6" customWidth="1"/>
    <col min="4321" max="4322" width="8.85546875" style="6"/>
    <col min="4323" max="4323" width="21.7109375" style="6" customWidth="1"/>
    <col min="4324" max="4325" width="8.85546875" style="6"/>
    <col min="4326" max="4326" width="14.7109375" style="6" customWidth="1"/>
    <col min="4327" max="4327" width="14.28515625" style="6" customWidth="1"/>
    <col min="4328" max="4569" width="8.85546875" style="6"/>
    <col min="4570" max="4570" width="5" style="6" customWidth="1"/>
    <col min="4571" max="4571" width="23.28515625" style="6" customWidth="1"/>
    <col min="4572" max="4572" width="11.5703125" style="6" customWidth="1"/>
    <col min="4573" max="4573" width="11.42578125" style="6" customWidth="1"/>
    <col min="4574" max="4575" width="16.42578125" style="6" customWidth="1"/>
    <col min="4576" max="4576" width="12.28515625" style="6" customWidth="1"/>
    <col min="4577" max="4578" width="8.85546875" style="6"/>
    <col min="4579" max="4579" width="21.7109375" style="6" customWidth="1"/>
    <col min="4580" max="4581" width="8.85546875" style="6"/>
    <col min="4582" max="4582" width="14.7109375" style="6" customWidth="1"/>
    <col min="4583" max="4583" width="14.28515625" style="6" customWidth="1"/>
    <col min="4584" max="4825" width="8.85546875" style="6"/>
    <col min="4826" max="4826" width="5" style="6" customWidth="1"/>
    <col min="4827" max="4827" width="23.28515625" style="6" customWidth="1"/>
    <col min="4828" max="4828" width="11.5703125" style="6" customWidth="1"/>
    <col min="4829" max="4829" width="11.42578125" style="6" customWidth="1"/>
    <col min="4830" max="4831" width="16.42578125" style="6" customWidth="1"/>
    <col min="4832" max="4832" width="12.28515625" style="6" customWidth="1"/>
    <col min="4833" max="4834" width="8.85546875" style="6"/>
    <col min="4835" max="4835" width="21.7109375" style="6" customWidth="1"/>
    <col min="4836" max="4837" width="8.85546875" style="6"/>
    <col min="4838" max="4838" width="14.7109375" style="6" customWidth="1"/>
    <col min="4839" max="4839" width="14.28515625" style="6" customWidth="1"/>
    <col min="4840" max="5081" width="8.85546875" style="6"/>
    <col min="5082" max="5082" width="5" style="6" customWidth="1"/>
    <col min="5083" max="5083" width="23.28515625" style="6" customWidth="1"/>
    <col min="5084" max="5084" width="11.5703125" style="6" customWidth="1"/>
    <col min="5085" max="5085" width="11.42578125" style="6" customWidth="1"/>
    <col min="5086" max="5087" width="16.42578125" style="6" customWidth="1"/>
    <col min="5088" max="5088" width="12.28515625" style="6" customWidth="1"/>
    <col min="5089" max="5090" width="8.85546875" style="6"/>
    <col min="5091" max="5091" width="21.7109375" style="6" customWidth="1"/>
    <col min="5092" max="5093" width="8.85546875" style="6"/>
    <col min="5094" max="5094" width="14.7109375" style="6" customWidth="1"/>
    <col min="5095" max="5095" width="14.28515625" style="6" customWidth="1"/>
    <col min="5096" max="5337" width="8.85546875" style="6"/>
    <col min="5338" max="5338" width="5" style="6" customWidth="1"/>
    <col min="5339" max="5339" width="23.28515625" style="6" customWidth="1"/>
    <col min="5340" max="5340" width="11.5703125" style="6" customWidth="1"/>
    <col min="5341" max="5341" width="11.42578125" style="6" customWidth="1"/>
    <col min="5342" max="5343" width="16.42578125" style="6" customWidth="1"/>
    <col min="5344" max="5344" width="12.28515625" style="6" customWidth="1"/>
    <col min="5345" max="5346" width="8.85546875" style="6"/>
    <col min="5347" max="5347" width="21.7109375" style="6" customWidth="1"/>
    <col min="5348" max="5349" width="8.85546875" style="6"/>
    <col min="5350" max="5350" width="14.7109375" style="6" customWidth="1"/>
    <col min="5351" max="5351" width="14.28515625" style="6" customWidth="1"/>
    <col min="5352" max="5593" width="8.85546875" style="6"/>
    <col min="5594" max="5594" width="5" style="6" customWidth="1"/>
    <col min="5595" max="5595" width="23.28515625" style="6" customWidth="1"/>
    <col min="5596" max="5596" width="11.5703125" style="6" customWidth="1"/>
    <col min="5597" max="5597" width="11.42578125" style="6" customWidth="1"/>
    <col min="5598" max="5599" width="16.42578125" style="6" customWidth="1"/>
    <col min="5600" max="5600" width="12.28515625" style="6" customWidth="1"/>
    <col min="5601" max="5602" width="8.85546875" style="6"/>
    <col min="5603" max="5603" width="21.7109375" style="6" customWidth="1"/>
    <col min="5604" max="5605" width="8.85546875" style="6"/>
    <col min="5606" max="5606" width="14.7109375" style="6" customWidth="1"/>
    <col min="5607" max="5607" width="14.28515625" style="6" customWidth="1"/>
    <col min="5608" max="5849" width="8.85546875" style="6"/>
    <col min="5850" max="5850" width="5" style="6" customWidth="1"/>
    <col min="5851" max="5851" width="23.28515625" style="6" customWidth="1"/>
    <col min="5852" max="5852" width="11.5703125" style="6" customWidth="1"/>
    <col min="5853" max="5853" width="11.42578125" style="6" customWidth="1"/>
    <col min="5854" max="5855" width="16.42578125" style="6" customWidth="1"/>
    <col min="5856" max="5856" width="12.28515625" style="6" customWidth="1"/>
    <col min="5857" max="5858" width="8.85546875" style="6"/>
    <col min="5859" max="5859" width="21.7109375" style="6" customWidth="1"/>
    <col min="5860" max="5861" width="8.85546875" style="6"/>
    <col min="5862" max="5862" width="14.7109375" style="6" customWidth="1"/>
    <col min="5863" max="5863" width="14.28515625" style="6" customWidth="1"/>
    <col min="5864" max="6105" width="8.85546875" style="6"/>
    <col min="6106" max="6106" width="5" style="6" customWidth="1"/>
    <col min="6107" max="6107" width="23.28515625" style="6" customWidth="1"/>
    <col min="6108" max="6108" width="11.5703125" style="6" customWidth="1"/>
    <col min="6109" max="6109" width="11.42578125" style="6" customWidth="1"/>
    <col min="6110" max="6111" width="16.42578125" style="6" customWidth="1"/>
    <col min="6112" max="6112" width="12.28515625" style="6" customWidth="1"/>
    <col min="6113" max="6114" width="8.85546875" style="6"/>
    <col min="6115" max="6115" width="21.7109375" style="6" customWidth="1"/>
    <col min="6116" max="6117" width="8.85546875" style="6"/>
    <col min="6118" max="6118" width="14.7109375" style="6" customWidth="1"/>
    <col min="6119" max="6119" width="14.28515625" style="6" customWidth="1"/>
    <col min="6120" max="6361" width="8.85546875" style="6"/>
    <col min="6362" max="6362" width="5" style="6" customWidth="1"/>
    <col min="6363" max="6363" width="23.28515625" style="6" customWidth="1"/>
    <col min="6364" max="6364" width="11.5703125" style="6" customWidth="1"/>
    <col min="6365" max="6365" width="11.42578125" style="6" customWidth="1"/>
    <col min="6366" max="6367" width="16.42578125" style="6" customWidth="1"/>
    <col min="6368" max="6368" width="12.28515625" style="6" customWidth="1"/>
    <col min="6369" max="6370" width="8.85546875" style="6"/>
    <col min="6371" max="6371" width="21.7109375" style="6" customWidth="1"/>
    <col min="6372" max="6373" width="8.85546875" style="6"/>
    <col min="6374" max="6374" width="14.7109375" style="6" customWidth="1"/>
    <col min="6375" max="6375" width="14.28515625" style="6" customWidth="1"/>
    <col min="6376" max="6617" width="8.85546875" style="6"/>
    <col min="6618" max="6618" width="5" style="6" customWidth="1"/>
    <col min="6619" max="6619" width="23.28515625" style="6" customWidth="1"/>
    <col min="6620" max="6620" width="11.5703125" style="6" customWidth="1"/>
    <col min="6621" max="6621" width="11.42578125" style="6" customWidth="1"/>
    <col min="6622" max="6623" width="16.42578125" style="6" customWidth="1"/>
    <col min="6624" max="6624" width="12.28515625" style="6" customWidth="1"/>
    <col min="6625" max="6626" width="8.85546875" style="6"/>
    <col min="6627" max="6627" width="21.7109375" style="6" customWidth="1"/>
    <col min="6628" max="6629" width="8.85546875" style="6"/>
    <col min="6630" max="6630" width="14.7109375" style="6" customWidth="1"/>
    <col min="6631" max="6631" width="14.28515625" style="6" customWidth="1"/>
    <col min="6632" max="6873" width="8.85546875" style="6"/>
    <col min="6874" max="6874" width="5" style="6" customWidth="1"/>
    <col min="6875" max="6875" width="23.28515625" style="6" customWidth="1"/>
    <col min="6876" max="6876" width="11.5703125" style="6" customWidth="1"/>
    <col min="6877" max="6877" width="11.42578125" style="6" customWidth="1"/>
    <col min="6878" max="6879" width="16.42578125" style="6" customWidth="1"/>
    <col min="6880" max="6880" width="12.28515625" style="6" customWidth="1"/>
    <col min="6881" max="6882" width="8.85546875" style="6"/>
    <col min="6883" max="6883" width="21.7109375" style="6" customWidth="1"/>
    <col min="6884" max="6885" width="8.85546875" style="6"/>
    <col min="6886" max="6886" width="14.7109375" style="6" customWidth="1"/>
    <col min="6887" max="6887" width="14.28515625" style="6" customWidth="1"/>
    <col min="6888" max="7129" width="8.85546875" style="6"/>
    <col min="7130" max="7130" width="5" style="6" customWidth="1"/>
    <col min="7131" max="7131" width="23.28515625" style="6" customWidth="1"/>
    <col min="7132" max="7132" width="11.5703125" style="6" customWidth="1"/>
    <col min="7133" max="7133" width="11.42578125" style="6" customWidth="1"/>
    <col min="7134" max="7135" width="16.42578125" style="6" customWidth="1"/>
    <col min="7136" max="7136" width="12.28515625" style="6" customWidth="1"/>
    <col min="7137" max="7138" width="8.85546875" style="6"/>
    <col min="7139" max="7139" width="21.7109375" style="6" customWidth="1"/>
    <col min="7140" max="7141" width="8.85546875" style="6"/>
    <col min="7142" max="7142" width="14.7109375" style="6" customWidth="1"/>
    <col min="7143" max="7143" width="14.28515625" style="6" customWidth="1"/>
    <col min="7144" max="7385" width="8.85546875" style="6"/>
    <col min="7386" max="7386" width="5" style="6" customWidth="1"/>
    <col min="7387" max="7387" width="23.28515625" style="6" customWidth="1"/>
    <col min="7388" max="7388" width="11.5703125" style="6" customWidth="1"/>
    <col min="7389" max="7389" width="11.42578125" style="6" customWidth="1"/>
    <col min="7390" max="7391" width="16.42578125" style="6" customWidth="1"/>
    <col min="7392" max="7392" width="12.28515625" style="6" customWidth="1"/>
    <col min="7393" max="7394" width="8.85546875" style="6"/>
    <col min="7395" max="7395" width="21.7109375" style="6" customWidth="1"/>
    <col min="7396" max="7397" width="8.85546875" style="6"/>
    <col min="7398" max="7398" width="14.7109375" style="6" customWidth="1"/>
    <col min="7399" max="7399" width="14.28515625" style="6" customWidth="1"/>
    <col min="7400" max="7641" width="8.85546875" style="6"/>
    <col min="7642" max="7642" width="5" style="6" customWidth="1"/>
    <col min="7643" max="7643" width="23.28515625" style="6" customWidth="1"/>
    <col min="7644" max="7644" width="11.5703125" style="6" customWidth="1"/>
    <col min="7645" max="7645" width="11.42578125" style="6" customWidth="1"/>
    <col min="7646" max="7647" width="16.42578125" style="6" customWidth="1"/>
    <col min="7648" max="7648" width="12.28515625" style="6" customWidth="1"/>
    <col min="7649" max="7650" width="8.85546875" style="6"/>
    <col min="7651" max="7651" width="21.7109375" style="6" customWidth="1"/>
    <col min="7652" max="7653" width="8.85546875" style="6"/>
    <col min="7654" max="7654" width="14.7109375" style="6" customWidth="1"/>
    <col min="7655" max="7655" width="14.28515625" style="6" customWidth="1"/>
    <col min="7656" max="7897" width="8.85546875" style="6"/>
    <col min="7898" max="7898" width="5" style="6" customWidth="1"/>
    <col min="7899" max="7899" width="23.28515625" style="6" customWidth="1"/>
    <col min="7900" max="7900" width="11.5703125" style="6" customWidth="1"/>
    <col min="7901" max="7901" width="11.42578125" style="6" customWidth="1"/>
    <col min="7902" max="7903" width="16.42578125" style="6" customWidth="1"/>
    <col min="7904" max="7904" width="12.28515625" style="6" customWidth="1"/>
    <col min="7905" max="7906" width="8.85546875" style="6"/>
    <col min="7907" max="7907" width="21.7109375" style="6" customWidth="1"/>
    <col min="7908" max="7909" width="8.85546875" style="6"/>
    <col min="7910" max="7910" width="14.7109375" style="6" customWidth="1"/>
    <col min="7911" max="7911" width="14.28515625" style="6" customWidth="1"/>
    <col min="7912" max="8153" width="8.85546875" style="6"/>
    <col min="8154" max="8154" width="5" style="6" customWidth="1"/>
    <col min="8155" max="8155" width="23.28515625" style="6" customWidth="1"/>
    <col min="8156" max="8156" width="11.5703125" style="6" customWidth="1"/>
    <col min="8157" max="8157" width="11.42578125" style="6" customWidth="1"/>
    <col min="8158" max="8159" width="16.42578125" style="6" customWidth="1"/>
    <col min="8160" max="8160" width="12.28515625" style="6" customWidth="1"/>
    <col min="8161" max="8162" width="8.85546875" style="6"/>
    <col min="8163" max="8163" width="21.7109375" style="6" customWidth="1"/>
    <col min="8164" max="8165" width="8.85546875" style="6"/>
    <col min="8166" max="8166" width="14.7109375" style="6" customWidth="1"/>
    <col min="8167" max="8167" width="14.28515625" style="6" customWidth="1"/>
    <col min="8168" max="8409" width="8.85546875" style="6"/>
    <col min="8410" max="8410" width="5" style="6" customWidth="1"/>
    <col min="8411" max="8411" width="23.28515625" style="6" customWidth="1"/>
    <col min="8412" max="8412" width="11.5703125" style="6" customWidth="1"/>
    <col min="8413" max="8413" width="11.42578125" style="6" customWidth="1"/>
    <col min="8414" max="8415" width="16.42578125" style="6" customWidth="1"/>
    <col min="8416" max="8416" width="12.28515625" style="6" customWidth="1"/>
    <col min="8417" max="8418" width="8.85546875" style="6"/>
    <col min="8419" max="8419" width="21.7109375" style="6" customWidth="1"/>
    <col min="8420" max="8421" width="8.85546875" style="6"/>
    <col min="8422" max="8422" width="14.7109375" style="6" customWidth="1"/>
    <col min="8423" max="8423" width="14.28515625" style="6" customWidth="1"/>
    <col min="8424" max="8665" width="8.85546875" style="6"/>
    <col min="8666" max="8666" width="5" style="6" customWidth="1"/>
    <col min="8667" max="8667" width="23.28515625" style="6" customWidth="1"/>
    <col min="8668" max="8668" width="11.5703125" style="6" customWidth="1"/>
    <col min="8669" max="8669" width="11.42578125" style="6" customWidth="1"/>
    <col min="8670" max="8671" width="16.42578125" style="6" customWidth="1"/>
    <col min="8672" max="8672" width="12.28515625" style="6" customWidth="1"/>
    <col min="8673" max="8674" width="8.85546875" style="6"/>
    <col min="8675" max="8675" width="21.7109375" style="6" customWidth="1"/>
    <col min="8676" max="8677" width="8.85546875" style="6"/>
    <col min="8678" max="8678" width="14.7109375" style="6" customWidth="1"/>
    <col min="8679" max="8679" width="14.28515625" style="6" customWidth="1"/>
    <col min="8680" max="8921" width="8.85546875" style="6"/>
    <col min="8922" max="8922" width="5" style="6" customWidth="1"/>
    <col min="8923" max="8923" width="23.28515625" style="6" customWidth="1"/>
    <col min="8924" max="8924" width="11.5703125" style="6" customWidth="1"/>
    <col min="8925" max="8925" width="11.42578125" style="6" customWidth="1"/>
    <col min="8926" max="8927" width="16.42578125" style="6" customWidth="1"/>
    <col min="8928" max="8928" width="12.28515625" style="6" customWidth="1"/>
    <col min="8929" max="8930" width="8.85546875" style="6"/>
    <col min="8931" max="8931" width="21.7109375" style="6" customWidth="1"/>
    <col min="8932" max="8933" width="8.85546875" style="6"/>
    <col min="8934" max="8934" width="14.7109375" style="6" customWidth="1"/>
    <col min="8935" max="8935" width="14.28515625" style="6" customWidth="1"/>
    <col min="8936" max="9177" width="8.85546875" style="6"/>
    <col min="9178" max="9178" width="5" style="6" customWidth="1"/>
    <col min="9179" max="9179" width="23.28515625" style="6" customWidth="1"/>
    <col min="9180" max="9180" width="11.5703125" style="6" customWidth="1"/>
    <col min="9181" max="9181" width="11.42578125" style="6" customWidth="1"/>
    <col min="9182" max="9183" width="16.42578125" style="6" customWidth="1"/>
    <col min="9184" max="9184" width="12.28515625" style="6" customWidth="1"/>
    <col min="9185" max="9186" width="8.85546875" style="6"/>
    <col min="9187" max="9187" width="21.7109375" style="6" customWidth="1"/>
    <col min="9188" max="9189" width="8.85546875" style="6"/>
    <col min="9190" max="9190" width="14.7109375" style="6" customWidth="1"/>
    <col min="9191" max="9191" width="14.28515625" style="6" customWidth="1"/>
    <col min="9192" max="9433" width="8.85546875" style="6"/>
    <col min="9434" max="9434" width="5" style="6" customWidth="1"/>
    <col min="9435" max="9435" width="23.28515625" style="6" customWidth="1"/>
    <col min="9436" max="9436" width="11.5703125" style="6" customWidth="1"/>
    <col min="9437" max="9437" width="11.42578125" style="6" customWidth="1"/>
    <col min="9438" max="9439" width="16.42578125" style="6" customWidth="1"/>
    <col min="9440" max="9440" width="12.28515625" style="6" customWidth="1"/>
    <col min="9441" max="9442" width="8.85546875" style="6"/>
    <col min="9443" max="9443" width="21.7109375" style="6" customWidth="1"/>
    <col min="9444" max="9445" width="8.85546875" style="6"/>
    <col min="9446" max="9446" width="14.7109375" style="6" customWidth="1"/>
    <col min="9447" max="9447" width="14.28515625" style="6" customWidth="1"/>
    <col min="9448" max="9689" width="8.85546875" style="6"/>
    <col min="9690" max="9690" width="5" style="6" customWidth="1"/>
    <col min="9691" max="9691" width="23.28515625" style="6" customWidth="1"/>
    <col min="9692" max="9692" width="11.5703125" style="6" customWidth="1"/>
    <col min="9693" max="9693" width="11.42578125" style="6" customWidth="1"/>
    <col min="9694" max="9695" width="16.42578125" style="6" customWidth="1"/>
    <col min="9696" max="9696" width="12.28515625" style="6" customWidth="1"/>
    <col min="9697" max="9698" width="8.85546875" style="6"/>
    <col min="9699" max="9699" width="21.7109375" style="6" customWidth="1"/>
    <col min="9700" max="9701" width="8.85546875" style="6"/>
    <col min="9702" max="9702" width="14.7109375" style="6" customWidth="1"/>
    <col min="9703" max="9703" width="14.28515625" style="6" customWidth="1"/>
    <col min="9704" max="9945" width="8.85546875" style="6"/>
    <col min="9946" max="9946" width="5" style="6" customWidth="1"/>
    <col min="9947" max="9947" width="23.28515625" style="6" customWidth="1"/>
    <col min="9948" max="9948" width="11.5703125" style="6" customWidth="1"/>
    <col min="9949" max="9949" width="11.42578125" style="6" customWidth="1"/>
    <col min="9950" max="9951" width="16.42578125" style="6" customWidth="1"/>
    <col min="9952" max="9952" width="12.28515625" style="6" customWidth="1"/>
    <col min="9953" max="9954" width="8.85546875" style="6"/>
    <col min="9955" max="9955" width="21.7109375" style="6" customWidth="1"/>
    <col min="9956" max="9957" width="8.85546875" style="6"/>
    <col min="9958" max="9958" width="14.7109375" style="6" customWidth="1"/>
    <col min="9959" max="9959" width="14.28515625" style="6" customWidth="1"/>
    <col min="9960" max="10201" width="8.85546875" style="6"/>
    <col min="10202" max="10202" width="5" style="6" customWidth="1"/>
    <col min="10203" max="10203" width="23.28515625" style="6" customWidth="1"/>
    <col min="10204" max="10204" width="11.5703125" style="6" customWidth="1"/>
    <col min="10205" max="10205" width="11.42578125" style="6" customWidth="1"/>
    <col min="10206" max="10207" width="16.42578125" style="6" customWidth="1"/>
    <col min="10208" max="10208" width="12.28515625" style="6" customWidth="1"/>
    <col min="10209" max="10210" width="8.85546875" style="6"/>
    <col min="10211" max="10211" width="21.7109375" style="6" customWidth="1"/>
    <col min="10212" max="10213" width="8.85546875" style="6"/>
    <col min="10214" max="10214" width="14.7109375" style="6" customWidth="1"/>
    <col min="10215" max="10215" width="14.28515625" style="6" customWidth="1"/>
    <col min="10216" max="10457" width="8.85546875" style="6"/>
    <col min="10458" max="10458" width="5" style="6" customWidth="1"/>
    <col min="10459" max="10459" width="23.28515625" style="6" customWidth="1"/>
    <col min="10460" max="10460" width="11.5703125" style="6" customWidth="1"/>
    <col min="10461" max="10461" width="11.42578125" style="6" customWidth="1"/>
    <col min="10462" max="10463" width="16.42578125" style="6" customWidth="1"/>
    <col min="10464" max="10464" width="12.28515625" style="6" customWidth="1"/>
    <col min="10465" max="10466" width="8.85546875" style="6"/>
    <col min="10467" max="10467" width="21.7109375" style="6" customWidth="1"/>
    <col min="10468" max="10469" width="8.85546875" style="6"/>
    <col min="10470" max="10470" width="14.7109375" style="6" customWidth="1"/>
    <col min="10471" max="10471" width="14.28515625" style="6" customWidth="1"/>
    <col min="10472" max="10713" width="8.85546875" style="6"/>
    <col min="10714" max="10714" width="5" style="6" customWidth="1"/>
    <col min="10715" max="10715" width="23.28515625" style="6" customWidth="1"/>
    <col min="10716" max="10716" width="11.5703125" style="6" customWidth="1"/>
    <col min="10717" max="10717" width="11.42578125" style="6" customWidth="1"/>
    <col min="10718" max="10719" width="16.42578125" style="6" customWidth="1"/>
    <col min="10720" max="10720" width="12.28515625" style="6" customWidth="1"/>
    <col min="10721" max="10722" width="8.85546875" style="6"/>
    <col min="10723" max="10723" width="21.7109375" style="6" customWidth="1"/>
    <col min="10724" max="10725" width="8.85546875" style="6"/>
    <col min="10726" max="10726" width="14.7109375" style="6" customWidth="1"/>
    <col min="10727" max="10727" width="14.28515625" style="6" customWidth="1"/>
    <col min="10728" max="10969" width="8.85546875" style="6"/>
    <col min="10970" max="10970" width="5" style="6" customWidth="1"/>
    <col min="10971" max="10971" width="23.28515625" style="6" customWidth="1"/>
    <col min="10972" max="10972" width="11.5703125" style="6" customWidth="1"/>
    <col min="10973" max="10973" width="11.42578125" style="6" customWidth="1"/>
    <col min="10974" max="10975" width="16.42578125" style="6" customWidth="1"/>
    <col min="10976" max="10976" width="12.28515625" style="6" customWidth="1"/>
    <col min="10977" max="10978" width="8.85546875" style="6"/>
    <col min="10979" max="10979" width="21.7109375" style="6" customWidth="1"/>
    <col min="10980" max="10981" width="8.85546875" style="6"/>
    <col min="10982" max="10982" width="14.7109375" style="6" customWidth="1"/>
    <col min="10983" max="10983" width="14.28515625" style="6" customWidth="1"/>
    <col min="10984" max="11225" width="8.85546875" style="6"/>
    <col min="11226" max="11226" width="5" style="6" customWidth="1"/>
    <col min="11227" max="11227" width="23.28515625" style="6" customWidth="1"/>
    <col min="11228" max="11228" width="11.5703125" style="6" customWidth="1"/>
    <col min="11229" max="11229" width="11.42578125" style="6" customWidth="1"/>
    <col min="11230" max="11231" width="16.42578125" style="6" customWidth="1"/>
    <col min="11232" max="11232" width="12.28515625" style="6" customWidth="1"/>
    <col min="11233" max="11234" width="8.85546875" style="6"/>
    <col min="11235" max="11235" width="21.7109375" style="6" customWidth="1"/>
    <col min="11236" max="11237" width="8.85546875" style="6"/>
    <col min="11238" max="11238" width="14.7109375" style="6" customWidth="1"/>
    <col min="11239" max="11239" width="14.28515625" style="6" customWidth="1"/>
    <col min="11240" max="11481" width="8.85546875" style="6"/>
    <col min="11482" max="11482" width="5" style="6" customWidth="1"/>
    <col min="11483" max="11483" width="23.28515625" style="6" customWidth="1"/>
    <col min="11484" max="11484" width="11.5703125" style="6" customWidth="1"/>
    <col min="11485" max="11485" width="11.42578125" style="6" customWidth="1"/>
    <col min="11486" max="11487" width="16.42578125" style="6" customWidth="1"/>
    <col min="11488" max="11488" width="12.28515625" style="6" customWidth="1"/>
    <col min="11489" max="11490" width="8.85546875" style="6"/>
    <col min="11491" max="11491" width="21.7109375" style="6" customWidth="1"/>
    <col min="11492" max="11493" width="8.85546875" style="6"/>
    <col min="11494" max="11494" width="14.7109375" style="6" customWidth="1"/>
    <col min="11495" max="11495" width="14.28515625" style="6" customWidth="1"/>
    <col min="11496" max="11737" width="8.85546875" style="6"/>
    <col min="11738" max="11738" width="5" style="6" customWidth="1"/>
    <col min="11739" max="11739" width="23.28515625" style="6" customWidth="1"/>
    <col min="11740" max="11740" width="11.5703125" style="6" customWidth="1"/>
    <col min="11741" max="11741" width="11.42578125" style="6" customWidth="1"/>
    <col min="11742" max="11743" width="16.42578125" style="6" customWidth="1"/>
    <col min="11744" max="11744" width="12.28515625" style="6" customWidth="1"/>
    <col min="11745" max="11746" width="8.85546875" style="6"/>
    <col min="11747" max="11747" width="21.7109375" style="6" customWidth="1"/>
    <col min="11748" max="11749" width="8.85546875" style="6"/>
    <col min="11750" max="11750" width="14.7109375" style="6" customWidth="1"/>
    <col min="11751" max="11751" width="14.28515625" style="6" customWidth="1"/>
    <col min="11752" max="11993" width="8.85546875" style="6"/>
    <col min="11994" max="11994" width="5" style="6" customWidth="1"/>
    <col min="11995" max="11995" width="23.28515625" style="6" customWidth="1"/>
    <col min="11996" max="11996" width="11.5703125" style="6" customWidth="1"/>
    <col min="11997" max="11997" width="11.42578125" style="6" customWidth="1"/>
    <col min="11998" max="11999" width="16.42578125" style="6" customWidth="1"/>
    <col min="12000" max="12000" width="12.28515625" style="6" customWidth="1"/>
    <col min="12001" max="12002" width="8.85546875" style="6"/>
    <col min="12003" max="12003" width="21.7109375" style="6" customWidth="1"/>
    <col min="12004" max="12005" width="8.85546875" style="6"/>
    <col min="12006" max="12006" width="14.7109375" style="6" customWidth="1"/>
    <col min="12007" max="12007" width="14.28515625" style="6" customWidth="1"/>
    <col min="12008" max="12249" width="8.85546875" style="6"/>
    <col min="12250" max="12250" width="5" style="6" customWidth="1"/>
    <col min="12251" max="12251" width="23.28515625" style="6" customWidth="1"/>
    <col min="12252" max="12252" width="11.5703125" style="6" customWidth="1"/>
    <col min="12253" max="12253" width="11.42578125" style="6" customWidth="1"/>
    <col min="12254" max="12255" width="16.42578125" style="6" customWidth="1"/>
    <col min="12256" max="12256" width="12.28515625" style="6" customWidth="1"/>
    <col min="12257" max="12258" width="8.85546875" style="6"/>
    <col min="12259" max="12259" width="21.7109375" style="6" customWidth="1"/>
    <col min="12260" max="12261" width="8.85546875" style="6"/>
    <col min="12262" max="12262" width="14.7109375" style="6" customWidth="1"/>
    <col min="12263" max="12263" width="14.28515625" style="6" customWidth="1"/>
    <col min="12264" max="12505" width="8.85546875" style="6"/>
    <col min="12506" max="12506" width="5" style="6" customWidth="1"/>
    <col min="12507" max="12507" width="23.28515625" style="6" customWidth="1"/>
    <col min="12508" max="12508" width="11.5703125" style="6" customWidth="1"/>
    <col min="12509" max="12509" width="11.42578125" style="6" customWidth="1"/>
    <col min="12510" max="12511" width="16.42578125" style="6" customWidth="1"/>
    <col min="12512" max="12512" width="12.28515625" style="6" customWidth="1"/>
    <col min="12513" max="12514" width="8.85546875" style="6"/>
    <col min="12515" max="12515" width="21.7109375" style="6" customWidth="1"/>
    <col min="12516" max="12517" width="8.85546875" style="6"/>
    <col min="12518" max="12518" width="14.7109375" style="6" customWidth="1"/>
    <col min="12519" max="12519" width="14.28515625" style="6" customWidth="1"/>
    <col min="12520" max="12761" width="8.85546875" style="6"/>
    <col min="12762" max="12762" width="5" style="6" customWidth="1"/>
    <col min="12763" max="12763" width="23.28515625" style="6" customWidth="1"/>
    <col min="12764" max="12764" width="11.5703125" style="6" customWidth="1"/>
    <col min="12765" max="12765" width="11.42578125" style="6" customWidth="1"/>
    <col min="12766" max="12767" width="16.42578125" style="6" customWidth="1"/>
    <col min="12768" max="12768" width="12.28515625" style="6" customWidth="1"/>
    <col min="12769" max="12770" width="8.85546875" style="6"/>
    <col min="12771" max="12771" width="21.7109375" style="6" customWidth="1"/>
    <col min="12772" max="12773" width="8.85546875" style="6"/>
    <col min="12774" max="12774" width="14.7109375" style="6" customWidth="1"/>
    <col min="12775" max="12775" width="14.28515625" style="6" customWidth="1"/>
    <col min="12776" max="13017" width="8.85546875" style="6"/>
    <col min="13018" max="13018" width="5" style="6" customWidth="1"/>
    <col min="13019" max="13019" width="23.28515625" style="6" customWidth="1"/>
    <col min="13020" max="13020" width="11.5703125" style="6" customWidth="1"/>
    <col min="13021" max="13021" width="11.42578125" style="6" customWidth="1"/>
    <col min="13022" max="13023" width="16.42578125" style="6" customWidth="1"/>
    <col min="13024" max="13024" width="12.28515625" style="6" customWidth="1"/>
    <col min="13025" max="13026" width="8.85546875" style="6"/>
    <col min="13027" max="13027" width="21.7109375" style="6" customWidth="1"/>
    <col min="13028" max="13029" width="8.85546875" style="6"/>
    <col min="13030" max="13030" width="14.7109375" style="6" customWidth="1"/>
    <col min="13031" max="13031" width="14.28515625" style="6" customWidth="1"/>
    <col min="13032" max="13273" width="8.85546875" style="6"/>
    <col min="13274" max="13274" width="5" style="6" customWidth="1"/>
    <col min="13275" max="13275" width="23.28515625" style="6" customWidth="1"/>
    <col min="13276" max="13276" width="11.5703125" style="6" customWidth="1"/>
    <col min="13277" max="13277" width="11.42578125" style="6" customWidth="1"/>
    <col min="13278" max="13279" width="16.42578125" style="6" customWidth="1"/>
    <col min="13280" max="13280" width="12.28515625" style="6" customWidth="1"/>
    <col min="13281" max="13282" width="8.85546875" style="6"/>
    <col min="13283" max="13283" width="21.7109375" style="6" customWidth="1"/>
    <col min="13284" max="13285" width="8.85546875" style="6"/>
    <col min="13286" max="13286" width="14.7109375" style="6" customWidth="1"/>
    <col min="13287" max="13287" width="14.28515625" style="6" customWidth="1"/>
    <col min="13288" max="13529" width="8.85546875" style="6"/>
    <col min="13530" max="13530" width="5" style="6" customWidth="1"/>
    <col min="13531" max="13531" width="23.28515625" style="6" customWidth="1"/>
    <col min="13532" max="13532" width="11.5703125" style="6" customWidth="1"/>
    <col min="13533" max="13533" width="11.42578125" style="6" customWidth="1"/>
    <col min="13534" max="13535" width="16.42578125" style="6" customWidth="1"/>
    <col min="13536" max="13536" width="12.28515625" style="6" customWidth="1"/>
    <col min="13537" max="13538" width="8.85546875" style="6"/>
    <col min="13539" max="13539" width="21.7109375" style="6" customWidth="1"/>
    <col min="13540" max="13541" width="8.85546875" style="6"/>
    <col min="13542" max="13542" width="14.7109375" style="6" customWidth="1"/>
    <col min="13543" max="13543" width="14.28515625" style="6" customWidth="1"/>
    <col min="13544" max="13785" width="8.85546875" style="6"/>
    <col min="13786" max="13786" width="5" style="6" customWidth="1"/>
    <col min="13787" max="13787" width="23.28515625" style="6" customWidth="1"/>
    <col min="13788" max="13788" width="11.5703125" style="6" customWidth="1"/>
    <col min="13789" max="13789" width="11.42578125" style="6" customWidth="1"/>
    <col min="13790" max="13791" width="16.42578125" style="6" customWidth="1"/>
    <col min="13792" max="13792" width="12.28515625" style="6" customWidth="1"/>
    <col min="13793" max="13794" width="8.85546875" style="6"/>
    <col min="13795" max="13795" width="21.7109375" style="6" customWidth="1"/>
    <col min="13796" max="13797" width="8.85546875" style="6"/>
    <col min="13798" max="13798" width="14.7109375" style="6" customWidth="1"/>
    <col min="13799" max="13799" width="14.28515625" style="6" customWidth="1"/>
    <col min="13800" max="14041" width="8.85546875" style="6"/>
    <col min="14042" max="14042" width="5" style="6" customWidth="1"/>
    <col min="14043" max="14043" width="23.28515625" style="6" customWidth="1"/>
    <col min="14044" max="14044" width="11.5703125" style="6" customWidth="1"/>
    <col min="14045" max="14045" width="11.42578125" style="6" customWidth="1"/>
    <col min="14046" max="14047" width="16.42578125" style="6" customWidth="1"/>
    <col min="14048" max="14048" width="12.28515625" style="6" customWidth="1"/>
    <col min="14049" max="14050" width="8.85546875" style="6"/>
    <col min="14051" max="14051" width="21.7109375" style="6" customWidth="1"/>
    <col min="14052" max="14053" width="8.85546875" style="6"/>
    <col min="14054" max="14054" width="14.7109375" style="6" customWidth="1"/>
    <col min="14055" max="14055" width="14.28515625" style="6" customWidth="1"/>
    <col min="14056" max="14297" width="8.85546875" style="6"/>
    <col min="14298" max="14298" width="5" style="6" customWidth="1"/>
    <col min="14299" max="14299" width="23.28515625" style="6" customWidth="1"/>
    <col min="14300" max="14300" width="11.5703125" style="6" customWidth="1"/>
    <col min="14301" max="14301" width="11.42578125" style="6" customWidth="1"/>
    <col min="14302" max="14303" width="16.42578125" style="6" customWidth="1"/>
    <col min="14304" max="14304" width="12.28515625" style="6" customWidth="1"/>
    <col min="14305" max="14306" width="8.85546875" style="6"/>
    <col min="14307" max="14307" width="21.7109375" style="6" customWidth="1"/>
    <col min="14308" max="14309" width="8.85546875" style="6"/>
    <col min="14310" max="14310" width="14.7109375" style="6" customWidth="1"/>
    <col min="14311" max="14311" width="14.28515625" style="6" customWidth="1"/>
    <col min="14312" max="14553" width="8.85546875" style="6"/>
    <col min="14554" max="14554" width="5" style="6" customWidth="1"/>
    <col min="14555" max="14555" width="23.28515625" style="6" customWidth="1"/>
    <col min="14556" max="14556" width="11.5703125" style="6" customWidth="1"/>
    <col min="14557" max="14557" width="11.42578125" style="6" customWidth="1"/>
    <col min="14558" max="14559" width="16.42578125" style="6" customWidth="1"/>
    <col min="14560" max="14560" width="12.28515625" style="6" customWidth="1"/>
    <col min="14561" max="14562" width="8.85546875" style="6"/>
    <col min="14563" max="14563" width="21.7109375" style="6" customWidth="1"/>
    <col min="14564" max="14565" width="8.85546875" style="6"/>
    <col min="14566" max="14566" width="14.7109375" style="6" customWidth="1"/>
    <col min="14567" max="14567" width="14.28515625" style="6" customWidth="1"/>
    <col min="14568" max="14809" width="8.85546875" style="6"/>
    <col min="14810" max="14810" width="5" style="6" customWidth="1"/>
    <col min="14811" max="14811" width="23.28515625" style="6" customWidth="1"/>
    <col min="14812" max="14812" width="11.5703125" style="6" customWidth="1"/>
    <col min="14813" max="14813" width="11.42578125" style="6" customWidth="1"/>
    <col min="14814" max="14815" width="16.42578125" style="6" customWidth="1"/>
    <col min="14816" max="14816" width="12.28515625" style="6" customWidth="1"/>
    <col min="14817" max="14818" width="8.85546875" style="6"/>
    <col min="14819" max="14819" width="21.7109375" style="6" customWidth="1"/>
    <col min="14820" max="14821" width="8.85546875" style="6"/>
    <col min="14822" max="14822" width="14.7109375" style="6" customWidth="1"/>
    <col min="14823" max="14823" width="14.28515625" style="6" customWidth="1"/>
    <col min="14824" max="15065" width="8.85546875" style="6"/>
    <col min="15066" max="15066" width="5" style="6" customWidth="1"/>
    <col min="15067" max="15067" width="23.28515625" style="6" customWidth="1"/>
    <col min="15068" max="15068" width="11.5703125" style="6" customWidth="1"/>
    <col min="15069" max="15069" width="11.42578125" style="6" customWidth="1"/>
    <col min="15070" max="15071" width="16.42578125" style="6" customWidth="1"/>
    <col min="15072" max="15072" width="12.28515625" style="6" customWidth="1"/>
    <col min="15073" max="15074" width="8.85546875" style="6"/>
    <col min="15075" max="15075" width="21.7109375" style="6" customWidth="1"/>
    <col min="15076" max="15077" width="8.85546875" style="6"/>
    <col min="15078" max="15078" width="14.7109375" style="6" customWidth="1"/>
    <col min="15079" max="15079" width="14.28515625" style="6" customWidth="1"/>
    <col min="15080" max="15321" width="8.85546875" style="6"/>
    <col min="15322" max="15322" width="5" style="6" customWidth="1"/>
    <col min="15323" max="15323" width="23.28515625" style="6" customWidth="1"/>
    <col min="15324" max="15324" width="11.5703125" style="6" customWidth="1"/>
    <col min="15325" max="15325" width="11.42578125" style="6" customWidth="1"/>
    <col min="15326" max="15327" width="16.42578125" style="6" customWidth="1"/>
    <col min="15328" max="15328" width="12.28515625" style="6" customWidth="1"/>
    <col min="15329" max="15330" width="8.85546875" style="6"/>
    <col min="15331" max="15331" width="21.7109375" style="6" customWidth="1"/>
    <col min="15332" max="15333" width="8.85546875" style="6"/>
    <col min="15334" max="15334" width="14.7109375" style="6" customWidth="1"/>
    <col min="15335" max="15335" width="14.28515625" style="6" customWidth="1"/>
    <col min="15336" max="15577" width="8.85546875" style="6"/>
    <col min="15578" max="15578" width="5" style="6" customWidth="1"/>
    <col min="15579" max="15579" width="23.28515625" style="6" customWidth="1"/>
    <col min="15580" max="15580" width="11.5703125" style="6" customWidth="1"/>
    <col min="15581" max="15581" width="11.42578125" style="6" customWidth="1"/>
    <col min="15582" max="15583" width="16.42578125" style="6" customWidth="1"/>
    <col min="15584" max="15584" width="12.28515625" style="6" customWidth="1"/>
    <col min="15585" max="15586" width="8.85546875" style="6"/>
    <col min="15587" max="15587" width="21.7109375" style="6" customWidth="1"/>
    <col min="15588" max="15589" width="8.85546875" style="6"/>
    <col min="15590" max="15590" width="14.7109375" style="6" customWidth="1"/>
    <col min="15591" max="15591" width="14.28515625" style="6" customWidth="1"/>
    <col min="15592" max="15833" width="8.85546875" style="6"/>
    <col min="15834" max="15834" width="5" style="6" customWidth="1"/>
    <col min="15835" max="15835" width="23.28515625" style="6" customWidth="1"/>
    <col min="15836" max="15836" width="11.5703125" style="6" customWidth="1"/>
    <col min="15837" max="15837" width="11.42578125" style="6" customWidth="1"/>
    <col min="15838" max="15839" width="16.42578125" style="6" customWidth="1"/>
    <col min="15840" max="15840" width="12.28515625" style="6" customWidth="1"/>
    <col min="15841" max="15842" width="8.85546875" style="6"/>
    <col min="15843" max="15843" width="21.7109375" style="6" customWidth="1"/>
    <col min="15844" max="15845" width="8.85546875" style="6"/>
    <col min="15846" max="15846" width="14.7109375" style="6" customWidth="1"/>
    <col min="15847" max="15847" width="14.28515625" style="6" customWidth="1"/>
    <col min="15848" max="16089" width="8.85546875" style="6"/>
    <col min="16090" max="16090" width="5" style="6" customWidth="1"/>
    <col min="16091" max="16091" width="23.28515625" style="6" customWidth="1"/>
    <col min="16092" max="16092" width="11.5703125" style="6" customWidth="1"/>
    <col min="16093" max="16093" width="11.42578125" style="6" customWidth="1"/>
    <col min="16094" max="16095" width="16.42578125" style="6" customWidth="1"/>
    <col min="16096" max="16096" width="12.28515625" style="6" customWidth="1"/>
    <col min="16097" max="16098" width="8.85546875" style="6"/>
    <col min="16099" max="16099" width="21.7109375" style="6" customWidth="1"/>
    <col min="16100" max="16101" width="8.85546875" style="6"/>
    <col min="16102" max="16102" width="14.7109375" style="6" customWidth="1"/>
    <col min="16103" max="16103" width="14.28515625" style="6" customWidth="1"/>
    <col min="16104" max="16384" width="8.85546875" style="6"/>
  </cols>
  <sheetData>
    <row r="1" spans="1:9" ht="30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9" ht="30" customHeight="1" x14ac:dyDescent="0.25">
      <c r="A2" s="110" t="s">
        <v>121</v>
      </c>
      <c r="B2" s="110"/>
      <c r="C2" s="110"/>
      <c r="D2" s="110"/>
      <c r="E2" s="110"/>
      <c r="F2" s="110"/>
      <c r="G2" s="110"/>
      <c r="H2" s="110"/>
      <c r="I2" s="110"/>
    </row>
    <row r="4" spans="1:9" ht="19.899999999999999" customHeight="1" x14ac:dyDescent="0.25">
      <c r="A4" s="109" t="s">
        <v>1</v>
      </c>
      <c r="B4" s="109"/>
      <c r="C4" s="8" t="s">
        <v>2</v>
      </c>
      <c r="D4" s="9" t="s">
        <v>3</v>
      </c>
      <c r="E4" s="8"/>
      <c r="F4" s="47"/>
      <c r="G4" s="9"/>
      <c r="H4" s="9"/>
      <c r="I4" s="9"/>
    </row>
    <row r="5" spans="1:9" ht="19.899999999999999" customHeight="1" x14ac:dyDescent="0.25">
      <c r="A5" s="109" t="s">
        <v>15</v>
      </c>
      <c r="B5" s="109"/>
      <c r="C5" s="8" t="s">
        <v>2</v>
      </c>
      <c r="D5" s="107" t="s">
        <v>16</v>
      </c>
      <c r="E5" s="107"/>
      <c r="F5" s="107"/>
      <c r="G5" s="107"/>
      <c r="H5" s="107"/>
      <c r="I5" s="107"/>
    </row>
    <row r="6" spans="1:9" ht="19.899999999999999" customHeight="1" x14ac:dyDescent="0.25">
      <c r="A6" s="109" t="s">
        <v>17</v>
      </c>
      <c r="B6" s="109"/>
      <c r="C6" s="8" t="s">
        <v>2</v>
      </c>
      <c r="D6" s="9" t="s">
        <v>18</v>
      </c>
      <c r="E6" s="8"/>
      <c r="F6" s="47"/>
      <c r="G6" s="9"/>
      <c r="H6" s="9"/>
      <c r="I6" s="9"/>
    </row>
    <row r="7" spans="1:9" ht="19.899999999999999" customHeight="1" x14ac:dyDescent="0.25">
      <c r="A7" s="109" t="s">
        <v>4</v>
      </c>
      <c r="B7" s="109"/>
      <c r="C7" s="8" t="s">
        <v>2</v>
      </c>
      <c r="D7" s="9" t="s">
        <v>19</v>
      </c>
      <c r="E7" s="8"/>
      <c r="F7" s="47"/>
      <c r="G7" s="9"/>
      <c r="H7" s="9"/>
      <c r="I7" s="9"/>
    </row>
    <row r="8" spans="1:9" ht="19.899999999999999" customHeight="1" x14ac:dyDescent="0.25">
      <c r="A8" s="109" t="s">
        <v>20</v>
      </c>
      <c r="B8" s="109"/>
      <c r="C8" s="8" t="s">
        <v>2</v>
      </c>
      <c r="D8" s="9" t="s">
        <v>35</v>
      </c>
      <c r="E8" s="8"/>
      <c r="F8" s="47"/>
      <c r="G8" s="9"/>
      <c r="H8" s="9"/>
      <c r="I8" s="9"/>
    </row>
    <row r="9" spans="1:9" ht="19.899999999999999" customHeight="1" x14ac:dyDescent="0.25">
      <c r="A9" s="109" t="s">
        <v>21</v>
      </c>
      <c r="B9" s="109"/>
      <c r="C9" s="8" t="s">
        <v>2</v>
      </c>
      <c r="D9" s="9" t="s">
        <v>36</v>
      </c>
      <c r="E9" s="8"/>
      <c r="F9" s="47"/>
      <c r="G9" s="9"/>
      <c r="H9" s="9"/>
      <c r="I9" s="9"/>
    </row>
    <row r="10" spans="1:9" ht="19.899999999999999" customHeight="1" x14ac:dyDescent="0.25">
      <c r="A10" s="109" t="s">
        <v>22</v>
      </c>
      <c r="B10" s="109"/>
      <c r="C10" s="8" t="s">
        <v>2</v>
      </c>
      <c r="D10" s="9" t="s">
        <v>37</v>
      </c>
      <c r="E10" s="8"/>
      <c r="F10" s="47"/>
      <c r="G10" s="9"/>
      <c r="H10" s="9"/>
      <c r="I10" s="9"/>
    </row>
    <row r="11" spans="1:9" ht="19.899999999999999" customHeight="1" x14ac:dyDescent="0.25">
      <c r="A11" s="109" t="s">
        <v>23</v>
      </c>
      <c r="B11" s="109"/>
      <c r="C11" s="8" t="s">
        <v>2</v>
      </c>
      <c r="D11" s="9" t="s">
        <v>41</v>
      </c>
      <c r="E11" s="8"/>
      <c r="F11" s="47"/>
      <c r="G11" s="9"/>
      <c r="H11" s="9"/>
      <c r="I11" s="9"/>
    </row>
    <row r="12" spans="1:9" ht="25.15" customHeight="1" x14ac:dyDescent="0.25">
      <c r="A12" s="109" t="s">
        <v>25</v>
      </c>
      <c r="B12" s="109"/>
      <c r="C12" s="8" t="s">
        <v>2</v>
      </c>
      <c r="D12" s="107" t="s">
        <v>42</v>
      </c>
      <c r="E12" s="107"/>
      <c r="F12" s="107"/>
      <c r="G12" s="107"/>
      <c r="H12" s="107"/>
      <c r="I12" s="107"/>
    </row>
    <row r="13" spans="1:9" ht="30" customHeight="1" x14ac:dyDescent="0.25">
      <c r="A13" s="101" t="s">
        <v>24</v>
      </c>
      <c r="B13" s="101"/>
      <c r="C13" s="10" t="s">
        <v>2</v>
      </c>
      <c r="D13" s="6" t="s">
        <v>43</v>
      </c>
      <c r="E13" s="8"/>
      <c r="F13" s="47"/>
      <c r="G13" s="9"/>
      <c r="H13" s="9"/>
      <c r="I13" s="9"/>
    </row>
    <row r="14" spans="1:9" ht="30" customHeight="1" x14ac:dyDescent="0.25">
      <c r="A14" s="101" t="s">
        <v>26</v>
      </c>
      <c r="B14" s="101"/>
      <c r="C14" s="10" t="s">
        <v>2</v>
      </c>
      <c r="D14" s="108" t="s">
        <v>44</v>
      </c>
      <c r="E14" s="108"/>
      <c r="F14" s="108"/>
      <c r="G14" s="108"/>
      <c r="H14" s="108"/>
      <c r="I14" s="108"/>
    </row>
    <row r="15" spans="1:9" ht="30" customHeight="1" x14ac:dyDescent="0.25">
      <c r="A15" s="101" t="s">
        <v>27</v>
      </c>
      <c r="B15" s="101"/>
      <c r="C15" s="10" t="s">
        <v>2</v>
      </c>
      <c r="D15" s="6" t="s">
        <v>38</v>
      </c>
      <c r="E15" s="8"/>
      <c r="F15" s="47"/>
      <c r="G15" s="9"/>
      <c r="H15" s="9"/>
      <c r="I15" s="9"/>
    </row>
    <row r="16" spans="1:9" ht="30" customHeight="1" x14ac:dyDescent="0.25">
      <c r="A16" s="101" t="s">
        <v>28</v>
      </c>
      <c r="B16" s="101"/>
      <c r="C16" s="10" t="s">
        <v>2</v>
      </c>
      <c r="D16" s="6" t="s">
        <v>39</v>
      </c>
      <c r="E16" s="8"/>
      <c r="F16" s="47"/>
      <c r="G16" s="9"/>
      <c r="H16" s="9"/>
      <c r="I16" s="9"/>
    </row>
    <row r="17" spans="1:12" ht="30" customHeight="1" x14ac:dyDescent="0.25">
      <c r="A17" s="101" t="s">
        <v>6</v>
      </c>
      <c r="B17" s="101"/>
      <c r="C17" s="10" t="s">
        <v>2</v>
      </c>
      <c r="D17" s="11">
        <f>H24</f>
        <v>3521538300</v>
      </c>
      <c r="E17" s="73" t="s">
        <v>7</v>
      </c>
      <c r="F17" s="47"/>
      <c r="G17" s="9"/>
      <c r="H17" s="9"/>
      <c r="I17" s="9"/>
    </row>
    <row r="18" spans="1:12" ht="36" customHeight="1" x14ac:dyDescent="0.25">
      <c r="A18" s="38"/>
      <c r="B18" s="38"/>
      <c r="C18" s="8"/>
      <c r="D18" s="106" t="s">
        <v>235</v>
      </c>
      <c r="E18" s="106"/>
      <c r="F18" s="106"/>
      <c r="G18" s="106"/>
      <c r="H18" s="106"/>
      <c r="I18" s="106"/>
    </row>
    <row r="20" spans="1:12" ht="30" customHeight="1" x14ac:dyDescent="0.25">
      <c r="A20" s="102" t="s">
        <v>8</v>
      </c>
      <c r="B20" s="94" t="s">
        <v>9</v>
      </c>
      <c r="C20" s="97" t="s">
        <v>10</v>
      </c>
      <c r="D20" s="97" t="s">
        <v>11</v>
      </c>
      <c r="E20" s="102" t="s">
        <v>5</v>
      </c>
      <c r="F20" s="104"/>
      <c r="G20" s="94" t="s">
        <v>12</v>
      </c>
      <c r="H20" s="95" t="s">
        <v>13</v>
      </c>
      <c r="I20" s="97" t="s">
        <v>14</v>
      </c>
    </row>
    <row r="21" spans="1:12" ht="30" customHeight="1" x14ac:dyDescent="0.25">
      <c r="A21" s="103"/>
      <c r="B21" s="94"/>
      <c r="C21" s="98"/>
      <c r="D21" s="98"/>
      <c r="E21" s="103"/>
      <c r="F21" s="105"/>
      <c r="G21" s="94"/>
      <c r="H21" s="96"/>
      <c r="I21" s="98"/>
    </row>
    <row r="22" spans="1:12" s="14" customFormat="1" ht="28.9" customHeight="1" x14ac:dyDescent="0.25">
      <c r="A22" s="39">
        <v>1</v>
      </c>
      <c r="B22" s="13">
        <v>2</v>
      </c>
      <c r="C22" s="39">
        <v>3</v>
      </c>
      <c r="D22" s="39">
        <v>4</v>
      </c>
      <c r="E22" s="99">
        <v>5</v>
      </c>
      <c r="F22" s="100"/>
      <c r="G22" s="13">
        <v>6</v>
      </c>
      <c r="H22" s="40">
        <v>7</v>
      </c>
      <c r="I22" s="13">
        <v>8</v>
      </c>
      <c r="L22" s="15"/>
    </row>
    <row r="23" spans="1:12" ht="4.9000000000000004" customHeight="1" x14ac:dyDescent="0.25">
      <c r="A23" s="16"/>
      <c r="B23" s="17"/>
      <c r="C23" s="18"/>
      <c r="D23" s="18"/>
      <c r="F23" s="72"/>
      <c r="G23" s="17"/>
      <c r="H23" s="17"/>
      <c r="I23" s="17"/>
    </row>
    <row r="24" spans="1:12" s="12" customFormat="1" ht="30" customHeight="1" x14ac:dyDescent="0.25">
      <c r="A24" s="30" t="s">
        <v>29</v>
      </c>
      <c r="B24" s="19" t="s">
        <v>30</v>
      </c>
      <c r="C24" s="20"/>
      <c r="D24" s="20"/>
      <c r="E24" s="21"/>
      <c r="F24" s="22"/>
      <c r="G24" s="23"/>
      <c r="H24" s="1">
        <f t="shared" ref="H24:H29" si="0">H25</f>
        <v>3521538300</v>
      </c>
      <c r="I24" s="2"/>
      <c r="L24" s="24"/>
    </row>
    <row r="25" spans="1:12" ht="30" customHeight="1" x14ac:dyDescent="0.25">
      <c r="A25" s="31" t="s">
        <v>31</v>
      </c>
      <c r="B25" s="25" t="s">
        <v>32</v>
      </c>
      <c r="C25" s="26"/>
      <c r="D25" s="26"/>
      <c r="E25" s="27"/>
      <c r="F25" s="28"/>
      <c r="G25" s="29"/>
      <c r="H25" s="3">
        <f t="shared" si="0"/>
        <v>3521538300</v>
      </c>
      <c r="I25" s="4" t="s">
        <v>112</v>
      </c>
    </row>
    <row r="26" spans="1:12" ht="30" customHeight="1" x14ac:dyDescent="0.25">
      <c r="A26" s="32" t="s">
        <v>40</v>
      </c>
      <c r="B26" s="25" t="s">
        <v>35</v>
      </c>
      <c r="C26" s="26"/>
      <c r="D26" s="26"/>
      <c r="E26" s="27"/>
      <c r="F26" s="28"/>
      <c r="G26" s="29"/>
      <c r="H26" s="3">
        <f t="shared" si="0"/>
        <v>3521538300</v>
      </c>
      <c r="I26" s="4"/>
    </row>
    <row r="27" spans="1:12" ht="30" customHeight="1" x14ac:dyDescent="0.25">
      <c r="A27" s="32" t="s">
        <v>45</v>
      </c>
      <c r="B27" s="25" t="s">
        <v>36</v>
      </c>
      <c r="C27" s="26"/>
      <c r="D27" s="26"/>
      <c r="E27" s="27"/>
      <c r="F27" s="28"/>
      <c r="G27" s="29"/>
      <c r="H27" s="3">
        <f t="shared" si="0"/>
        <v>3521538300</v>
      </c>
      <c r="I27" s="4"/>
    </row>
    <row r="28" spans="1:12" ht="30" customHeight="1" x14ac:dyDescent="0.25">
      <c r="A28" s="32" t="s">
        <v>33</v>
      </c>
      <c r="B28" s="25" t="s">
        <v>37</v>
      </c>
      <c r="C28" s="26"/>
      <c r="D28" s="26"/>
      <c r="E28" s="27"/>
      <c r="F28" s="28"/>
      <c r="G28" s="29"/>
      <c r="H28" s="3">
        <f t="shared" si="0"/>
        <v>3521538300</v>
      </c>
      <c r="I28" s="4"/>
    </row>
    <row r="29" spans="1:12" ht="30" customHeight="1" x14ac:dyDescent="0.25">
      <c r="A29" s="32" t="s">
        <v>46</v>
      </c>
      <c r="B29" s="25" t="s">
        <v>41</v>
      </c>
      <c r="C29" s="26"/>
      <c r="D29" s="26"/>
      <c r="E29" s="27"/>
      <c r="F29" s="28"/>
      <c r="G29" s="29"/>
      <c r="H29" s="3">
        <f t="shared" si="0"/>
        <v>3521538300</v>
      </c>
      <c r="I29" s="4"/>
    </row>
    <row r="30" spans="1:12" ht="30" customHeight="1" x14ac:dyDescent="0.25">
      <c r="A30" s="41" t="s">
        <v>47</v>
      </c>
      <c r="B30" s="33" t="s">
        <v>48</v>
      </c>
      <c r="C30" s="34"/>
      <c r="D30" s="34"/>
      <c r="E30" s="35"/>
      <c r="F30" s="36"/>
      <c r="G30" s="37"/>
      <c r="H30" s="5">
        <f>H31</f>
        <v>3521538300</v>
      </c>
      <c r="I30" s="4"/>
    </row>
    <row r="31" spans="1:12" ht="30" customHeight="1" x14ac:dyDescent="0.25">
      <c r="A31" s="32" t="s">
        <v>34</v>
      </c>
      <c r="B31" s="25" t="s">
        <v>49</v>
      </c>
      <c r="C31" s="25"/>
      <c r="D31" s="25"/>
      <c r="E31" s="27"/>
      <c r="F31" s="28"/>
      <c r="G31" s="29"/>
      <c r="H31" s="74">
        <f>H32+H50+H73+H95+H155+H166+H179+H208+H224</f>
        <v>3521538300</v>
      </c>
      <c r="I31" s="4"/>
    </row>
    <row r="32" spans="1:12" ht="30" customHeight="1" x14ac:dyDescent="0.25">
      <c r="A32" s="32"/>
      <c r="B32" s="57" t="s">
        <v>51</v>
      </c>
      <c r="C32" s="57"/>
      <c r="D32" s="57"/>
      <c r="E32" s="42"/>
      <c r="F32" s="58"/>
      <c r="G32" s="43"/>
      <c r="H32" s="75">
        <f>H33+H36+H40+H46</f>
        <v>110250000</v>
      </c>
      <c r="I32" s="4"/>
    </row>
    <row r="33" spans="1:12" ht="30" customHeight="1" x14ac:dyDescent="0.25">
      <c r="A33" s="32"/>
      <c r="B33" s="60" t="s">
        <v>52</v>
      </c>
      <c r="C33" s="19"/>
      <c r="D33" s="19"/>
      <c r="E33" s="86"/>
      <c r="F33" s="22"/>
      <c r="G33" s="76"/>
      <c r="H33" s="77">
        <f>SUM(H34:H35)</f>
        <v>12000000</v>
      </c>
      <c r="I33" s="2"/>
    </row>
    <row r="34" spans="1:12" ht="30" customHeight="1" x14ac:dyDescent="0.25">
      <c r="A34" s="32"/>
      <c r="B34" s="78" t="s">
        <v>122</v>
      </c>
      <c r="C34" s="25"/>
      <c r="D34" s="25"/>
      <c r="E34" s="87">
        <v>15</v>
      </c>
      <c r="F34" s="28" t="s">
        <v>50</v>
      </c>
      <c r="G34" s="79">
        <v>450000</v>
      </c>
      <c r="H34" s="74">
        <f>E34*G34</f>
        <v>6750000</v>
      </c>
      <c r="I34" s="4"/>
    </row>
    <row r="35" spans="1:12" ht="30" customHeight="1" x14ac:dyDescent="0.25">
      <c r="A35" s="32"/>
      <c r="B35" s="78" t="s">
        <v>123</v>
      </c>
      <c r="C35" s="25"/>
      <c r="D35" s="25"/>
      <c r="E35" s="87">
        <v>15</v>
      </c>
      <c r="F35" s="28" t="s">
        <v>50</v>
      </c>
      <c r="G35" s="79">
        <v>350000</v>
      </c>
      <c r="H35" s="74">
        <f t="shared" ref="H35:H86" si="1">E35*G35</f>
        <v>5250000</v>
      </c>
      <c r="I35" s="4"/>
    </row>
    <row r="36" spans="1:12" s="12" customFormat="1" ht="30" customHeight="1" x14ac:dyDescent="0.25">
      <c r="A36" s="30"/>
      <c r="B36" s="60" t="s">
        <v>55</v>
      </c>
      <c r="C36" s="19"/>
      <c r="D36" s="19"/>
      <c r="E36" s="86"/>
      <c r="F36" s="22"/>
      <c r="G36" s="76"/>
      <c r="H36" s="77">
        <f>SUM(H37:H39)</f>
        <v>8450000</v>
      </c>
      <c r="I36" s="2"/>
      <c r="L36" s="24"/>
    </row>
    <row r="37" spans="1:12" ht="30" customHeight="1" x14ac:dyDescent="0.25">
      <c r="A37" s="32"/>
      <c r="B37" s="78" t="s">
        <v>122</v>
      </c>
      <c r="C37" s="25"/>
      <c r="D37" s="25"/>
      <c r="E37" s="87">
        <v>9</v>
      </c>
      <c r="F37" s="28" t="s">
        <v>50</v>
      </c>
      <c r="G37" s="79">
        <v>450000</v>
      </c>
      <c r="H37" s="74">
        <f t="shared" si="1"/>
        <v>4050000</v>
      </c>
      <c r="I37" s="4"/>
    </row>
    <row r="38" spans="1:12" ht="30" customHeight="1" x14ac:dyDescent="0.25">
      <c r="A38" s="32"/>
      <c r="B38" s="78" t="s">
        <v>123</v>
      </c>
      <c r="C38" s="25"/>
      <c r="D38" s="25"/>
      <c r="E38" s="87">
        <v>9</v>
      </c>
      <c r="F38" s="28" t="s">
        <v>50</v>
      </c>
      <c r="G38" s="79">
        <v>350000</v>
      </c>
      <c r="H38" s="74">
        <f t="shared" si="1"/>
        <v>3150000</v>
      </c>
      <c r="I38" s="4"/>
    </row>
    <row r="39" spans="1:12" ht="30" customHeight="1" x14ac:dyDescent="0.25">
      <c r="A39" s="32"/>
      <c r="B39" s="78" t="s">
        <v>124</v>
      </c>
      <c r="C39" s="25"/>
      <c r="D39" s="25"/>
      <c r="E39" s="87">
        <v>1</v>
      </c>
      <c r="F39" s="28" t="s">
        <v>50</v>
      </c>
      <c r="G39" s="79">
        <v>1250000</v>
      </c>
      <c r="H39" s="74">
        <f t="shared" si="1"/>
        <v>1250000</v>
      </c>
      <c r="I39" s="4"/>
    </row>
    <row r="40" spans="1:12" s="12" customFormat="1" ht="30" customHeight="1" x14ac:dyDescent="0.25">
      <c r="A40" s="30"/>
      <c r="B40" s="60" t="s">
        <v>56</v>
      </c>
      <c r="C40" s="19"/>
      <c r="D40" s="19"/>
      <c r="E40" s="86"/>
      <c r="F40" s="22"/>
      <c r="G40" s="76"/>
      <c r="H40" s="77">
        <f>SUM(H41:H45)</f>
        <v>75750000</v>
      </c>
      <c r="I40" s="2"/>
      <c r="L40" s="24"/>
    </row>
    <row r="41" spans="1:12" ht="30" customHeight="1" x14ac:dyDescent="0.25">
      <c r="A41" s="32"/>
      <c r="B41" s="78" t="s">
        <v>125</v>
      </c>
      <c r="C41" s="25"/>
      <c r="D41" s="25"/>
      <c r="E41" s="87">
        <v>30</v>
      </c>
      <c r="F41" s="28" t="s">
        <v>50</v>
      </c>
      <c r="G41" s="79">
        <v>350000</v>
      </c>
      <c r="H41" s="74">
        <f t="shared" si="1"/>
        <v>10500000</v>
      </c>
      <c r="I41" s="4"/>
    </row>
    <row r="42" spans="1:12" ht="30" customHeight="1" x14ac:dyDescent="0.25">
      <c r="A42" s="32"/>
      <c r="B42" s="78" t="s">
        <v>126</v>
      </c>
      <c r="C42" s="25"/>
      <c r="D42" s="25"/>
      <c r="E42" s="87">
        <v>30</v>
      </c>
      <c r="F42" s="28" t="s">
        <v>50</v>
      </c>
      <c r="G42" s="79">
        <v>550000</v>
      </c>
      <c r="H42" s="74">
        <f t="shared" si="1"/>
        <v>16500000</v>
      </c>
      <c r="I42" s="4"/>
    </row>
    <row r="43" spans="1:12" ht="30" customHeight="1" x14ac:dyDescent="0.25">
      <c r="A43" s="32"/>
      <c r="B43" s="78" t="s">
        <v>127</v>
      </c>
      <c r="C43" s="25"/>
      <c r="D43" s="25"/>
      <c r="E43" s="87">
        <v>30</v>
      </c>
      <c r="F43" s="28" t="s">
        <v>50</v>
      </c>
      <c r="G43" s="79">
        <v>350000</v>
      </c>
      <c r="H43" s="74">
        <f t="shared" si="1"/>
        <v>10500000</v>
      </c>
      <c r="I43" s="4"/>
    </row>
    <row r="44" spans="1:12" ht="30" customHeight="1" x14ac:dyDescent="0.25">
      <c r="A44" s="32"/>
      <c r="B44" s="78" t="s">
        <v>128</v>
      </c>
      <c r="C44" s="25"/>
      <c r="D44" s="25"/>
      <c r="E44" s="87">
        <v>30</v>
      </c>
      <c r="F44" s="28"/>
      <c r="G44" s="79">
        <v>925000</v>
      </c>
      <c r="H44" s="74">
        <f t="shared" si="1"/>
        <v>27750000</v>
      </c>
      <c r="I44" s="4"/>
    </row>
    <row r="45" spans="1:12" ht="30" customHeight="1" x14ac:dyDescent="0.25">
      <c r="A45" s="32"/>
      <c r="B45" s="78" t="s">
        <v>129</v>
      </c>
      <c r="C45" s="25"/>
      <c r="D45" s="25"/>
      <c r="E45" s="87">
        <v>30</v>
      </c>
      <c r="F45" s="28" t="s">
        <v>50</v>
      </c>
      <c r="G45" s="79">
        <v>350000</v>
      </c>
      <c r="H45" s="74">
        <f t="shared" si="1"/>
        <v>10500000</v>
      </c>
      <c r="I45" s="4"/>
    </row>
    <row r="46" spans="1:12" s="12" customFormat="1" ht="30" customHeight="1" x14ac:dyDescent="0.25">
      <c r="A46" s="30"/>
      <c r="B46" s="60" t="s">
        <v>57</v>
      </c>
      <c r="C46" s="19"/>
      <c r="D46" s="19"/>
      <c r="E46" s="86"/>
      <c r="F46" s="22"/>
      <c r="G46" s="76"/>
      <c r="H46" s="77">
        <f>SUM(H47:H49)</f>
        <v>14050000</v>
      </c>
      <c r="I46" s="2"/>
      <c r="L46" s="24"/>
    </row>
    <row r="47" spans="1:12" ht="30" customHeight="1" x14ac:dyDescent="0.25">
      <c r="A47" s="32"/>
      <c r="B47" s="78" t="s">
        <v>122</v>
      </c>
      <c r="C47" s="25"/>
      <c r="D47" s="25"/>
      <c r="E47" s="87">
        <v>16</v>
      </c>
      <c r="F47" s="28" t="s">
        <v>50</v>
      </c>
      <c r="G47" s="79">
        <v>450000</v>
      </c>
      <c r="H47" s="74">
        <f t="shared" si="1"/>
        <v>7200000</v>
      </c>
      <c r="I47" s="4"/>
    </row>
    <row r="48" spans="1:12" ht="30" customHeight="1" x14ac:dyDescent="0.25">
      <c r="A48" s="32"/>
      <c r="B48" s="78" t="s">
        <v>130</v>
      </c>
      <c r="C48" s="25"/>
      <c r="D48" s="25"/>
      <c r="E48" s="87">
        <v>16</v>
      </c>
      <c r="F48" s="28" t="s">
        <v>50</v>
      </c>
      <c r="G48" s="79">
        <v>350000</v>
      </c>
      <c r="H48" s="74">
        <f t="shared" si="1"/>
        <v>5600000</v>
      </c>
      <c r="I48" s="4"/>
    </row>
    <row r="49" spans="1:12" ht="30" customHeight="1" x14ac:dyDescent="0.25">
      <c r="A49" s="32"/>
      <c r="B49" s="78" t="s">
        <v>124</v>
      </c>
      <c r="C49" s="25"/>
      <c r="D49" s="25"/>
      <c r="E49" s="87">
        <v>1</v>
      </c>
      <c r="F49" s="28" t="s">
        <v>50</v>
      </c>
      <c r="G49" s="79">
        <v>1250000</v>
      </c>
      <c r="H49" s="74">
        <f t="shared" si="1"/>
        <v>1250000</v>
      </c>
      <c r="I49" s="4"/>
    </row>
    <row r="50" spans="1:12" ht="30" customHeight="1" x14ac:dyDescent="0.25">
      <c r="A50" s="32"/>
      <c r="B50" s="80" t="s">
        <v>131</v>
      </c>
      <c r="C50" s="81"/>
      <c r="D50" s="81"/>
      <c r="E50" s="88"/>
      <c r="F50" s="66"/>
      <c r="G50" s="82"/>
      <c r="H50" s="83">
        <f>H51+H57+H62+H66+H69</f>
        <v>686471500</v>
      </c>
      <c r="I50" s="4"/>
    </row>
    <row r="51" spans="1:12" s="12" customFormat="1" ht="30" customHeight="1" x14ac:dyDescent="0.25">
      <c r="A51" s="30"/>
      <c r="B51" s="53" t="s">
        <v>58</v>
      </c>
      <c r="C51" s="53"/>
      <c r="D51" s="53"/>
      <c r="E51" s="49"/>
      <c r="F51" s="52"/>
      <c r="G51" s="51">
        <v>0</v>
      </c>
      <c r="H51" s="77">
        <f>SUM(H52:H56)</f>
        <v>223591500</v>
      </c>
      <c r="I51" s="2"/>
      <c r="L51" s="24"/>
    </row>
    <row r="52" spans="1:12" ht="30" customHeight="1" x14ac:dyDescent="0.25">
      <c r="A52" s="32"/>
      <c r="B52" s="50" t="s">
        <v>132</v>
      </c>
      <c r="C52" s="50"/>
      <c r="D52" s="50"/>
      <c r="E52" s="54">
        <v>7</v>
      </c>
      <c r="F52" s="48" t="s">
        <v>50</v>
      </c>
      <c r="G52" s="59">
        <v>49500</v>
      </c>
      <c r="H52" s="74">
        <f t="shared" si="1"/>
        <v>346500</v>
      </c>
      <c r="I52" s="4"/>
    </row>
    <row r="53" spans="1:12" ht="30" customHeight="1" x14ac:dyDescent="0.25">
      <c r="A53" s="32"/>
      <c r="B53" s="50" t="s">
        <v>59</v>
      </c>
      <c r="C53" s="50"/>
      <c r="D53" s="50"/>
      <c r="E53" s="54">
        <v>6</v>
      </c>
      <c r="F53" s="48" t="s">
        <v>50</v>
      </c>
      <c r="G53" s="59">
        <v>18150000</v>
      </c>
      <c r="H53" s="74">
        <f t="shared" si="1"/>
        <v>108900000</v>
      </c>
      <c r="I53" s="4"/>
    </row>
    <row r="54" spans="1:12" ht="30" customHeight="1" x14ac:dyDescent="0.25">
      <c r="A54" s="32"/>
      <c r="B54" s="50" t="s">
        <v>60</v>
      </c>
      <c r="C54" s="50"/>
      <c r="D54" s="50"/>
      <c r="E54" s="54">
        <v>2</v>
      </c>
      <c r="F54" s="48" t="s">
        <v>50</v>
      </c>
      <c r="G54" s="59">
        <v>54450000</v>
      </c>
      <c r="H54" s="74">
        <f t="shared" si="1"/>
        <v>108900000</v>
      </c>
      <c r="I54" s="4"/>
    </row>
    <row r="55" spans="1:12" ht="30" customHeight="1" x14ac:dyDescent="0.25">
      <c r="A55" s="32"/>
      <c r="B55" s="50" t="s">
        <v>61</v>
      </c>
      <c r="C55" s="50"/>
      <c r="D55" s="50"/>
      <c r="E55" s="54">
        <v>1</v>
      </c>
      <c r="F55" s="48" t="s">
        <v>50</v>
      </c>
      <c r="G55" s="59">
        <v>1815000</v>
      </c>
      <c r="H55" s="74">
        <f t="shared" si="1"/>
        <v>1815000</v>
      </c>
      <c r="I55" s="4"/>
    </row>
    <row r="56" spans="1:12" ht="30" customHeight="1" x14ac:dyDescent="0.25">
      <c r="A56" s="32"/>
      <c r="B56" s="50" t="s">
        <v>54</v>
      </c>
      <c r="C56" s="50"/>
      <c r="D56" s="50"/>
      <c r="E56" s="54">
        <v>1</v>
      </c>
      <c r="F56" s="48" t="s">
        <v>50</v>
      </c>
      <c r="G56" s="59">
        <v>3630000</v>
      </c>
      <c r="H56" s="74">
        <f t="shared" si="1"/>
        <v>3630000</v>
      </c>
      <c r="I56" s="4"/>
    </row>
    <row r="57" spans="1:12" s="12" customFormat="1" ht="30" customHeight="1" x14ac:dyDescent="0.25">
      <c r="A57" s="30"/>
      <c r="B57" s="53" t="s">
        <v>62</v>
      </c>
      <c r="C57" s="53"/>
      <c r="D57" s="53"/>
      <c r="E57" s="49"/>
      <c r="F57" s="52"/>
      <c r="G57" s="59">
        <v>0</v>
      </c>
      <c r="H57" s="77">
        <f>SUM(H58:H61)</f>
        <v>178475000</v>
      </c>
      <c r="I57" s="2"/>
      <c r="L57" s="24"/>
    </row>
    <row r="58" spans="1:12" ht="30" customHeight="1" x14ac:dyDescent="0.25">
      <c r="A58" s="32"/>
      <c r="B58" s="50" t="s">
        <v>63</v>
      </c>
      <c r="C58" s="50"/>
      <c r="D58" s="50"/>
      <c r="E58" s="54">
        <v>1</v>
      </c>
      <c r="F58" s="48" t="s">
        <v>50</v>
      </c>
      <c r="G58" s="59">
        <v>60500000</v>
      </c>
      <c r="H58" s="74">
        <f t="shared" si="1"/>
        <v>60500000</v>
      </c>
      <c r="I58" s="4"/>
    </row>
    <row r="59" spans="1:12" ht="30" customHeight="1" x14ac:dyDescent="0.25">
      <c r="A59" s="32"/>
      <c r="B59" s="50" t="s">
        <v>64</v>
      </c>
      <c r="C59" s="50"/>
      <c r="D59" s="50"/>
      <c r="E59" s="54">
        <v>1</v>
      </c>
      <c r="F59" s="48" t="s">
        <v>50</v>
      </c>
      <c r="G59" s="59">
        <v>90750000</v>
      </c>
      <c r="H59" s="74">
        <f t="shared" si="1"/>
        <v>90750000</v>
      </c>
      <c r="I59" s="4"/>
    </row>
    <row r="60" spans="1:12" ht="30" customHeight="1" x14ac:dyDescent="0.25">
      <c r="A60" s="32"/>
      <c r="B60" s="50" t="s">
        <v>53</v>
      </c>
      <c r="C60" s="50"/>
      <c r="D60" s="50"/>
      <c r="E60" s="54">
        <v>5</v>
      </c>
      <c r="F60" s="48" t="s">
        <v>50</v>
      </c>
      <c r="G60" s="59">
        <v>1815000</v>
      </c>
      <c r="H60" s="74">
        <f t="shared" si="1"/>
        <v>9075000</v>
      </c>
      <c r="I60" s="4"/>
    </row>
    <row r="61" spans="1:12" s="12" customFormat="1" ht="30" customHeight="1" x14ac:dyDescent="0.25">
      <c r="A61" s="30"/>
      <c r="B61" s="50" t="s">
        <v>54</v>
      </c>
      <c r="C61" s="50"/>
      <c r="D61" s="50"/>
      <c r="E61" s="54">
        <v>5</v>
      </c>
      <c r="F61" s="48" t="s">
        <v>50</v>
      </c>
      <c r="G61" s="59">
        <v>3630000</v>
      </c>
      <c r="H61" s="74">
        <f t="shared" si="1"/>
        <v>18150000</v>
      </c>
      <c r="I61" s="2"/>
      <c r="L61" s="24"/>
    </row>
    <row r="62" spans="1:12" ht="30" customHeight="1" x14ac:dyDescent="0.25">
      <c r="A62" s="32"/>
      <c r="B62" s="53" t="s">
        <v>65</v>
      </c>
      <c r="C62" s="53"/>
      <c r="D62" s="53"/>
      <c r="E62" s="49"/>
      <c r="F62" s="52"/>
      <c r="G62" s="59">
        <v>0</v>
      </c>
      <c r="H62" s="77">
        <f>SUM(H63:H65)</f>
        <v>19800000</v>
      </c>
      <c r="I62" s="4"/>
    </row>
    <row r="63" spans="1:12" s="12" customFormat="1" ht="30" customHeight="1" x14ac:dyDescent="0.25">
      <c r="A63" s="30"/>
      <c r="B63" s="50" t="s">
        <v>64</v>
      </c>
      <c r="C63" s="50"/>
      <c r="D63" s="50"/>
      <c r="E63" s="54">
        <v>1</v>
      </c>
      <c r="F63" s="48" t="s">
        <v>50</v>
      </c>
      <c r="G63" s="59">
        <v>90750000</v>
      </c>
      <c r="H63" s="74">
        <f>SUM(H64:H65)</f>
        <v>9900000</v>
      </c>
      <c r="I63" s="2"/>
      <c r="L63" s="24"/>
    </row>
    <row r="64" spans="1:12" ht="30" customHeight="1" x14ac:dyDescent="0.25">
      <c r="A64" s="32"/>
      <c r="B64" s="50" t="s">
        <v>133</v>
      </c>
      <c r="C64" s="50"/>
      <c r="D64" s="50"/>
      <c r="E64" s="54">
        <v>1</v>
      </c>
      <c r="F64" s="48" t="s">
        <v>50</v>
      </c>
      <c r="G64" s="59">
        <v>7700000</v>
      </c>
      <c r="H64" s="74">
        <f t="shared" si="1"/>
        <v>7700000</v>
      </c>
      <c r="I64" s="4"/>
    </row>
    <row r="65" spans="1:12" ht="30" customHeight="1" x14ac:dyDescent="0.25">
      <c r="A65" s="32"/>
      <c r="B65" s="50" t="s">
        <v>134</v>
      </c>
      <c r="C65" s="50"/>
      <c r="D65" s="50"/>
      <c r="E65" s="54">
        <v>1</v>
      </c>
      <c r="F65" s="48" t="s">
        <v>50</v>
      </c>
      <c r="G65" s="59">
        <v>2200000</v>
      </c>
      <c r="H65" s="74">
        <f t="shared" si="1"/>
        <v>2200000</v>
      </c>
      <c r="I65" s="4"/>
    </row>
    <row r="66" spans="1:12" s="12" customFormat="1" ht="30" customHeight="1" x14ac:dyDescent="0.25">
      <c r="A66" s="30"/>
      <c r="B66" s="53" t="s">
        <v>66</v>
      </c>
      <c r="C66" s="53"/>
      <c r="D66" s="53"/>
      <c r="E66" s="49"/>
      <c r="F66" s="52"/>
      <c r="G66" s="59">
        <v>0</v>
      </c>
      <c r="H66" s="77">
        <f>SUM(H67:H68)</f>
        <v>230505000</v>
      </c>
      <c r="I66" s="2"/>
      <c r="L66" s="24"/>
    </row>
    <row r="67" spans="1:12" ht="30" customHeight="1" x14ac:dyDescent="0.25">
      <c r="A67" s="32"/>
      <c r="B67" s="50" t="s">
        <v>53</v>
      </c>
      <c r="C67" s="50"/>
      <c r="D67" s="50"/>
      <c r="E67" s="54">
        <v>7</v>
      </c>
      <c r="F67" s="48" t="s">
        <v>50</v>
      </c>
      <c r="G67" s="59">
        <v>1815000</v>
      </c>
      <c r="H67" s="74">
        <f t="shared" si="1"/>
        <v>12705000</v>
      </c>
      <c r="I67" s="4"/>
    </row>
    <row r="68" spans="1:12" ht="30" customHeight="1" x14ac:dyDescent="0.25">
      <c r="A68" s="32"/>
      <c r="B68" s="50" t="s">
        <v>67</v>
      </c>
      <c r="C68" s="50"/>
      <c r="D68" s="50"/>
      <c r="E68" s="54">
        <v>3</v>
      </c>
      <c r="F68" s="48" t="s">
        <v>50</v>
      </c>
      <c r="G68" s="59">
        <v>72600000</v>
      </c>
      <c r="H68" s="74">
        <f t="shared" si="1"/>
        <v>217800000</v>
      </c>
      <c r="I68" s="4"/>
    </row>
    <row r="69" spans="1:12" ht="30" customHeight="1" x14ac:dyDescent="0.25">
      <c r="A69" s="32"/>
      <c r="B69" s="53" t="s">
        <v>135</v>
      </c>
      <c r="C69" s="53"/>
      <c r="D69" s="53"/>
      <c r="E69" s="49"/>
      <c r="F69" s="52"/>
      <c r="G69" s="59">
        <v>0</v>
      </c>
      <c r="H69" s="77">
        <f>SUM(H70:H72)</f>
        <v>34100000</v>
      </c>
      <c r="I69" s="4"/>
    </row>
    <row r="70" spans="1:12" ht="30" customHeight="1" x14ac:dyDescent="0.25">
      <c r="A70" s="32"/>
      <c r="B70" s="50" t="s">
        <v>136</v>
      </c>
      <c r="C70" s="50"/>
      <c r="D70" s="50"/>
      <c r="E70" s="54">
        <v>1</v>
      </c>
      <c r="F70" s="48" t="s">
        <v>50</v>
      </c>
      <c r="G70" s="59">
        <v>13200000</v>
      </c>
      <c r="H70" s="74">
        <f t="shared" si="1"/>
        <v>13200000</v>
      </c>
      <c r="I70" s="4"/>
    </row>
    <row r="71" spans="1:12" ht="30" customHeight="1" x14ac:dyDescent="0.25">
      <c r="A71" s="32"/>
      <c r="B71" s="50" t="s">
        <v>137</v>
      </c>
      <c r="C71" s="50"/>
      <c r="D71" s="50"/>
      <c r="E71" s="54">
        <v>1</v>
      </c>
      <c r="F71" s="48" t="s">
        <v>50</v>
      </c>
      <c r="G71" s="59">
        <v>13200000</v>
      </c>
      <c r="H71" s="74">
        <f t="shared" si="1"/>
        <v>13200000</v>
      </c>
      <c r="I71" s="4"/>
    </row>
    <row r="72" spans="1:12" s="12" customFormat="1" ht="30" customHeight="1" x14ac:dyDescent="0.25">
      <c r="A72" s="30"/>
      <c r="B72" s="50" t="s">
        <v>138</v>
      </c>
      <c r="C72" s="50"/>
      <c r="D72" s="50"/>
      <c r="E72" s="54">
        <v>1</v>
      </c>
      <c r="F72" s="48" t="s">
        <v>50</v>
      </c>
      <c r="G72" s="59">
        <v>7700000</v>
      </c>
      <c r="H72" s="74">
        <f t="shared" si="1"/>
        <v>7700000</v>
      </c>
      <c r="I72" s="2"/>
      <c r="L72" s="24"/>
    </row>
    <row r="73" spans="1:12" s="55" customFormat="1" ht="30" customHeight="1" x14ac:dyDescent="0.25">
      <c r="A73" s="56"/>
      <c r="B73" s="64" t="s">
        <v>139</v>
      </c>
      <c r="C73" s="81"/>
      <c r="D73" s="81"/>
      <c r="E73" s="71"/>
      <c r="F73" s="66"/>
      <c r="G73" s="70"/>
      <c r="H73" s="83">
        <f>H74+H80+H85</f>
        <v>166571800</v>
      </c>
      <c r="I73" s="2"/>
      <c r="L73" s="24"/>
    </row>
    <row r="74" spans="1:12" s="12" customFormat="1" ht="30" customHeight="1" x14ac:dyDescent="0.25">
      <c r="A74" s="30"/>
      <c r="B74" s="19" t="s">
        <v>68</v>
      </c>
      <c r="C74" s="19"/>
      <c r="D74" s="19"/>
      <c r="E74" s="21"/>
      <c r="F74" s="22"/>
      <c r="G74" s="23">
        <v>0</v>
      </c>
      <c r="H74" s="77">
        <f>SUM(H75:H79)</f>
        <v>41250000</v>
      </c>
      <c r="I74" s="2"/>
      <c r="L74" s="24"/>
    </row>
    <row r="75" spans="1:12" ht="30" customHeight="1" x14ac:dyDescent="0.25">
      <c r="A75" s="32"/>
      <c r="B75" s="25" t="s">
        <v>69</v>
      </c>
      <c r="C75" s="25"/>
      <c r="D75" s="25"/>
      <c r="E75" s="27">
        <v>1</v>
      </c>
      <c r="F75" s="28" t="s">
        <v>50</v>
      </c>
      <c r="G75" s="29">
        <v>8250000</v>
      </c>
      <c r="H75" s="74">
        <f t="shared" si="1"/>
        <v>8250000</v>
      </c>
      <c r="I75" s="4"/>
    </row>
    <row r="76" spans="1:12" ht="30" customHeight="1" x14ac:dyDescent="0.25">
      <c r="A76" s="32"/>
      <c r="B76" s="25" t="s">
        <v>70</v>
      </c>
      <c r="C76" s="25"/>
      <c r="D76" s="25"/>
      <c r="E76" s="27">
        <v>1</v>
      </c>
      <c r="F76" s="28" t="s">
        <v>50</v>
      </c>
      <c r="G76" s="29">
        <v>8250000</v>
      </c>
      <c r="H76" s="74">
        <f t="shared" si="1"/>
        <v>8250000</v>
      </c>
      <c r="I76" s="4"/>
    </row>
    <row r="77" spans="1:12" ht="30" customHeight="1" x14ac:dyDescent="0.25">
      <c r="A77" s="32"/>
      <c r="B77" s="25" t="s">
        <v>71</v>
      </c>
      <c r="C77" s="25"/>
      <c r="D77" s="25"/>
      <c r="E77" s="27">
        <v>1</v>
      </c>
      <c r="F77" s="28" t="s">
        <v>50</v>
      </c>
      <c r="G77" s="29">
        <v>8250000</v>
      </c>
      <c r="H77" s="74">
        <f t="shared" si="1"/>
        <v>8250000</v>
      </c>
      <c r="I77" s="4"/>
    </row>
    <row r="78" spans="1:12" ht="30" customHeight="1" x14ac:dyDescent="0.25">
      <c r="A78" s="32"/>
      <c r="B78" s="25" t="s">
        <v>72</v>
      </c>
      <c r="C78" s="25"/>
      <c r="D78" s="25"/>
      <c r="E78" s="27">
        <v>1</v>
      </c>
      <c r="F78" s="28" t="s">
        <v>50</v>
      </c>
      <c r="G78" s="29">
        <v>8250000</v>
      </c>
      <c r="H78" s="74">
        <f t="shared" si="1"/>
        <v>8250000</v>
      </c>
      <c r="I78" s="4"/>
    </row>
    <row r="79" spans="1:12" ht="30" customHeight="1" x14ac:dyDescent="0.25">
      <c r="A79" s="32"/>
      <c r="B79" s="25" t="s">
        <v>73</v>
      </c>
      <c r="C79" s="25"/>
      <c r="D79" s="25"/>
      <c r="E79" s="27">
        <v>1</v>
      </c>
      <c r="F79" s="28" t="s">
        <v>50</v>
      </c>
      <c r="G79" s="29">
        <v>8250000</v>
      </c>
      <c r="H79" s="74">
        <f t="shared" si="1"/>
        <v>8250000</v>
      </c>
      <c r="I79" s="4"/>
    </row>
    <row r="80" spans="1:12" s="12" customFormat="1" ht="30" customHeight="1" x14ac:dyDescent="0.25">
      <c r="A80" s="30"/>
      <c r="B80" s="19" t="s">
        <v>74</v>
      </c>
      <c r="C80" s="19"/>
      <c r="D80" s="19"/>
      <c r="E80" s="21"/>
      <c r="F80" s="22"/>
      <c r="G80" s="23">
        <v>0</v>
      </c>
      <c r="H80" s="77">
        <f>SUM(H81:H84)</f>
        <v>60500000</v>
      </c>
      <c r="I80" s="2"/>
      <c r="L80" s="24"/>
    </row>
    <row r="81" spans="1:12" ht="30" customHeight="1" x14ac:dyDescent="0.25">
      <c r="A81" s="32"/>
      <c r="B81" s="25" t="s">
        <v>75</v>
      </c>
      <c r="C81" s="25"/>
      <c r="D81" s="25"/>
      <c r="E81" s="27">
        <v>1</v>
      </c>
      <c r="F81" s="28" t="s">
        <v>50</v>
      </c>
      <c r="G81" s="29">
        <v>8250000</v>
      </c>
      <c r="H81" s="74">
        <f t="shared" si="1"/>
        <v>8250000</v>
      </c>
      <c r="I81" s="4"/>
    </row>
    <row r="82" spans="1:12" ht="30" customHeight="1" x14ac:dyDescent="0.25">
      <c r="A82" s="32"/>
      <c r="B82" s="25" t="s">
        <v>76</v>
      </c>
      <c r="C82" s="25"/>
      <c r="D82" s="25"/>
      <c r="E82" s="27">
        <v>1</v>
      </c>
      <c r="F82" s="28" t="s">
        <v>50</v>
      </c>
      <c r="G82" s="29">
        <v>8250000</v>
      </c>
      <c r="H82" s="74">
        <f t="shared" si="1"/>
        <v>8250000</v>
      </c>
      <c r="I82" s="4"/>
    </row>
    <row r="83" spans="1:12" ht="30" customHeight="1" x14ac:dyDescent="0.25">
      <c r="A83" s="32"/>
      <c r="B83" s="25" t="s">
        <v>77</v>
      </c>
      <c r="C83" s="25"/>
      <c r="D83" s="25"/>
      <c r="E83" s="27">
        <v>1</v>
      </c>
      <c r="F83" s="28" t="s">
        <v>50</v>
      </c>
      <c r="G83" s="29">
        <v>27500000</v>
      </c>
      <c r="H83" s="74">
        <f t="shared" si="1"/>
        <v>27500000</v>
      </c>
      <c r="I83" s="4"/>
    </row>
    <row r="84" spans="1:12" ht="30" customHeight="1" x14ac:dyDescent="0.25">
      <c r="A84" s="32"/>
      <c r="B84" s="25" t="s">
        <v>78</v>
      </c>
      <c r="C84" s="25"/>
      <c r="D84" s="25"/>
      <c r="E84" s="27">
        <v>1</v>
      </c>
      <c r="F84" s="28" t="s">
        <v>50</v>
      </c>
      <c r="G84" s="29">
        <v>16500000</v>
      </c>
      <c r="H84" s="74">
        <f t="shared" si="1"/>
        <v>16500000</v>
      </c>
      <c r="I84" s="4"/>
    </row>
    <row r="85" spans="1:12" s="12" customFormat="1" ht="30" customHeight="1" x14ac:dyDescent="0.25">
      <c r="A85" s="30"/>
      <c r="B85" s="19" t="s">
        <v>79</v>
      </c>
      <c r="C85" s="19"/>
      <c r="D85" s="19"/>
      <c r="E85" s="21"/>
      <c r="F85" s="22"/>
      <c r="G85" s="23">
        <v>0</v>
      </c>
      <c r="H85" s="77">
        <f>SUM(H86:H94)</f>
        <v>64821800</v>
      </c>
      <c r="I85" s="2"/>
      <c r="L85" s="24"/>
    </row>
    <row r="86" spans="1:12" ht="30" customHeight="1" x14ac:dyDescent="0.25">
      <c r="A86" s="32"/>
      <c r="B86" s="25" t="s">
        <v>80</v>
      </c>
      <c r="C86" s="25"/>
      <c r="D86" s="25"/>
      <c r="E86" s="27">
        <v>1</v>
      </c>
      <c r="F86" s="28" t="s">
        <v>50</v>
      </c>
      <c r="G86" s="29">
        <v>10312500</v>
      </c>
      <c r="H86" s="74">
        <f t="shared" si="1"/>
        <v>10312500</v>
      </c>
      <c r="I86" s="4"/>
    </row>
    <row r="87" spans="1:12" ht="30" customHeight="1" x14ac:dyDescent="0.25">
      <c r="A87" s="32"/>
      <c r="B87" s="25" t="s">
        <v>81</v>
      </c>
      <c r="C87" s="25"/>
      <c r="D87" s="25"/>
      <c r="E87" s="27">
        <v>1</v>
      </c>
      <c r="F87" s="28" t="s">
        <v>50</v>
      </c>
      <c r="G87" s="29">
        <v>16500000</v>
      </c>
      <c r="H87" s="74">
        <f t="shared" ref="H87:H150" si="2">E87*G87</f>
        <v>16500000</v>
      </c>
      <c r="I87" s="4"/>
    </row>
    <row r="88" spans="1:12" ht="30" customHeight="1" x14ac:dyDescent="0.25">
      <c r="A88" s="32"/>
      <c r="B88" s="25" t="s">
        <v>82</v>
      </c>
      <c r="C88" s="25"/>
      <c r="D88" s="25"/>
      <c r="E88" s="27">
        <v>1</v>
      </c>
      <c r="F88" s="28" t="s">
        <v>50</v>
      </c>
      <c r="G88" s="29">
        <v>19004700</v>
      </c>
      <c r="H88" s="74">
        <f t="shared" si="2"/>
        <v>19004700</v>
      </c>
      <c r="I88" s="4"/>
    </row>
    <row r="89" spans="1:12" ht="30" customHeight="1" x14ac:dyDescent="0.25">
      <c r="A89" s="32"/>
      <c r="B89" s="25" t="s">
        <v>83</v>
      </c>
      <c r="C89" s="25"/>
      <c r="D89" s="25"/>
      <c r="E89" s="27">
        <v>2</v>
      </c>
      <c r="F89" s="28" t="s">
        <v>50</v>
      </c>
      <c r="G89" s="29">
        <v>2887500</v>
      </c>
      <c r="H89" s="74">
        <f t="shared" si="2"/>
        <v>5775000</v>
      </c>
      <c r="I89" s="4"/>
    </row>
    <row r="90" spans="1:12" ht="30" customHeight="1" x14ac:dyDescent="0.25">
      <c r="A90" s="32"/>
      <c r="B90" s="25" t="s">
        <v>84</v>
      </c>
      <c r="C90" s="25"/>
      <c r="D90" s="25"/>
      <c r="E90" s="27">
        <v>2</v>
      </c>
      <c r="F90" s="28" t="s">
        <v>50</v>
      </c>
      <c r="G90" s="29">
        <v>4125000</v>
      </c>
      <c r="H90" s="74">
        <f t="shared" si="2"/>
        <v>8250000</v>
      </c>
      <c r="I90" s="4"/>
    </row>
    <row r="91" spans="1:12" ht="30" customHeight="1" x14ac:dyDescent="0.25">
      <c r="A91" s="32"/>
      <c r="B91" s="25" t="s">
        <v>85</v>
      </c>
      <c r="C91" s="25"/>
      <c r="D91" s="25"/>
      <c r="E91" s="27">
        <v>2</v>
      </c>
      <c r="F91" s="28" t="s">
        <v>50</v>
      </c>
      <c r="G91" s="29">
        <v>198000</v>
      </c>
      <c r="H91" s="74">
        <f t="shared" si="2"/>
        <v>396000</v>
      </c>
      <c r="I91" s="4"/>
    </row>
    <row r="92" spans="1:12" ht="30" customHeight="1" x14ac:dyDescent="0.25">
      <c r="A92" s="32"/>
      <c r="B92" s="25" t="s">
        <v>86</v>
      </c>
      <c r="C92" s="25"/>
      <c r="D92" s="25"/>
      <c r="E92" s="27">
        <v>2</v>
      </c>
      <c r="F92" s="28" t="s">
        <v>50</v>
      </c>
      <c r="G92" s="29">
        <v>724300</v>
      </c>
      <c r="H92" s="74">
        <f t="shared" si="2"/>
        <v>1448600</v>
      </c>
      <c r="I92" s="4"/>
    </row>
    <row r="93" spans="1:12" ht="30" customHeight="1" x14ac:dyDescent="0.25">
      <c r="A93" s="32"/>
      <c r="B93" s="25" t="s">
        <v>87</v>
      </c>
      <c r="C93" s="25"/>
      <c r="D93" s="25"/>
      <c r="E93" s="27">
        <v>2</v>
      </c>
      <c r="F93" s="28" t="s">
        <v>50</v>
      </c>
      <c r="G93" s="29">
        <v>990000</v>
      </c>
      <c r="H93" s="74">
        <f t="shared" si="2"/>
        <v>1980000</v>
      </c>
      <c r="I93" s="4"/>
    </row>
    <row r="94" spans="1:12" ht="30" customHeight="1" x14ac:dyDescent="0.25">
      <c r="A94" s="32"/>
      <c r="B94" s="25" t="s">
        <v>88</v>
      </c>
      <c r="C94" s="25"/>
      <c r="D94" s="25"/>
      <c r="E94" s="27">
        <v>2</v>
      </c>
      <c r="F94" s="28" t="s">
        <v>50</v>
      </c>
      <c r="G94" s="29">
        <v>577500</v>
      </c>
      <c r="H94" s="74">
        <f t="shared" si="2"/>
        <v>1155000</v>
      </c>
      <c r="I94" s="4"/>
    </row>
    <row r="95" spans="1:12" ht="30" customHeight="1" x14ac:dyDescent="0.25">
      <c r="A95" s="32"/>
      <c r="B95" s="57" t="s">
        <v>110</v>
      </c>
      <c r="C95" s="57"/>
      <c r="D95" s="57"/>
      <c r="E95" s="42">
        <v>0</v>
      </c>
      <c r="F95" s="58"/>
      <c r="G95" s="43"/>
      <c r="H95" s="75">
        <f>H96+H108+H120+H125+H128+H133+H136+H138+H142+H145+H148+H151+H153</f>
        <v>260200000</v>
      </c>
      <c r="I95" s="44"/>
    </row>
    <row r="96" spans="1:12" s="12" customFormat="1" ht="30" customHeight="1" x14ac:dyDescent="0.25">
      <c r="A96" s="30"/>
      <c r="B96" s="60" t="s">
        <v>140</v>
      </c>
      <c r="C96" s="60"/>
      <c r="D96" s="60"/>
      <c r="E96" s="21"/>
      <c r="F96" s="61"/>
      <c r="G96" s="23"/>
      <c r="H96" s="77">
        <f>SUM(H97:H107)</f>
        <v>89500000</v>
      </c>
      <c r="I96" s="2"/>
      <c r="L96" s="24"/>
    </row>
    <row r="97" spans="1:9" ht="30" customHeight="1" x14ac:dyDescent="0.25">
      <c r="A97" s="32"/>
      <c r="B97" s="62" t="s">
        <v>141</v>
      </c>
      <c r="C97" s="60"/>
      <c r="D97" s="60"/>
      <c r="E97" s="27">
        <v>1</v>
      </c>
      <c r="F97" s="63" t="s">
        <v>142</v>
      </c>
      <c r="G97" s="29">
        <v>12500000</v>
      </c>
      <c r="H97" s="74">
        <f t="shared" si="2"/>
        <v>12500000</v>
      </c>
      <c r="I97" s="4"/>
    </row>
    <row r="98" spans="1:9" ht="30" customHeight="1" x14ac:dyDescent="0.25">
      <c r="A98" s="32"/>
      <c r="B98" s="62" t="s">
        <v>143</v>
      </c>
      <c r="C98" s="60"/>
      <c r="D98" s="60"/>
      <c r="E98" s="27">
        <v>1</v>
      </c>
      <c r="F98" s="63" t="s">
        <v>142</v>
      </c>
      <c r="G98" s="29">
        <v>10000000</v>
      </c>
      <c r="H98" s="74">
        <f t="shared" si="2"/>
        <v>10000000</v>
      </c>
      <c r="I98" s="4"/>
    </row>
    <row r="99" spans="1:9" ht="30" customHeight="1" x14ac:dyDescent="0.25">
      <c r="A99" s="32"/>
      <c r="B99" s="62" t="s">
        <v>144</v>
      </c>
      <c r="C99" s="62"/>
      <c r="D99" s="62"/>
      <c r="E99" s="27">
        <v>1</v>
      </c>
      <c r="F99" s="63" t="s">
        <v>142</v>
      </c>
      <c r="G99" s="29">
        <v>5000000</v>
      </c>
      <c r="H99" s="74">
        <f t="shared" si="2"/>
        <v>5000000</v>
      </c>
      <c r="I99" s="4"/>
    </row>
    <row r="100" spans="1:9" ht="30" customHeight="1" x14ac:dyDescent="0.25">
      <c r="A100" s="32"/>
      <c r="B100" s="62" t="s">
        <v>145</v>
      </c>
      <c r="C100" s="62"/>
      <c r="D100" s="62"/>
      <c r="E100" s="27">
        <v>1</v>
      </c>
      <c r="F100" s="63" t="s">
        <v>142</v>
      </c>
      <c r="G100" s="29">
        <v>7500000</v>
      </c>
      <c r="H100" s="74">
        <f t="shared" si="2"/>
        <v>7500000</v>
      </c>
      <c r="I100" s="4"/>
    </row>
    <row r="101" spans="1:9" ht="30" customHeight="1" x14ac:dyDescent="0.25">
      <c r="A101" s="32"/>
      <c r="B101" s="62" t="s">
        <v>146</v>
      </c>
      <c r="C101" s="62"/>
      <c r="D101" s="62"/>
      <c r="E101" s="27">
        <v>1</v>
      </c>
      <c r="F101" s="63" t="s">
        <v>142</v>
      </c>
      <c r="G101" s="29">
        <v>10000000</v>
      </c>
      <c r="H101" s="74">
        <f t="shared" si="2"/>
        <v>10000000</v>
      </c>
      <c r="I101" s="4"/>
    </row>
    <row r="102" spans="1:9" ht="30" customHeight="1" x14ac:dyDescent="0.25">
      <c r="A102" s="32"/>
      <c r="B102" s="62" t="s">
        <v>147</v>
      </c>
      <c r="C102" s="62"/>
      <c r="D102" s="62"/>
      <c r="E102" s="27">
        <v>1</v>
      </c>
      <c r="F102" s="63" t="s">
        <v>142</v>
      </c>
      <c r="G102" s="29">
        <v>7500000</v>
      </c>
      <c r="H102" s="74">
        <f t="shared" si="2"/>
        <v>7500000</v>
      </c>
      <c r="I102" s="4"/>
    </row>
    <row r="103" spans="1:9" ht="30" customHeight="1" x14ac:dyDescent="0.25">
      <c r="A103" s="32"/>
      <c r="B103" s="62" t="s">
        <v>148</v>
      </c>
      <c r="C103" s="62"/>
      <c r="D103" s="62"/>
      <c r="E103" s="27">
        <v>1</v>
      </c>
      <c r="F103" s="63" t="s">
        <v>142</v>
      </c>
      <c r="G103" s="29">
        <v>10000000</v>
      </c>
      <c r="H103" s="74">
        <f t="shared" si="2"/>
        <v>10000000</v>
      </c>
      <c r="I103" s="4"/>
    </row>
    <row r="104" spans="1:9" ht="30" customHeight="1" x14ac:dyDescent="0.25">
      <c r="A104" s="32"/>
      <c r="B104" s="62" t="s">
        <v>149</v>
      </c>
      <c r="C104" s="62"/>
      <c r="D104" s="62"/>
      <c r="E104" s="27">
        <v>1</v>
      </c>
      <c r="F104" s="63" t="s">
        <v>142</v>
      </c>
      <c r="G104" s="29">
        <v>5000000</v>
      </c>
      <c r="H104" s="74">
        <f t="shared" si="2"/>
        <v>5000000</v>
      </c>
      <c r="I104" s="4"/>
    </row>
    <row r="105" spans="1:9" ht="30" customHeight="1" x14ac:dyDescent="0.25">
      <c r="A105" s="32"/>
      <c r="B105" s="62" t="s">
        <v>150</v>
      </c>
      <c r="C105" s="62"/>
      <c r="D105" s="62"/>
      <c r="E105" s="27">
        <v>1</v>
      </c>
      <c r="F105" s="63" t="s">
        <v>142</v>
      </c>
      <c r="G105" s="29">
        <v>5000000</v>
      </c>
      <c r="H105" s="74">
        <f t="shared" si="2"/>
        <v>5000000</v>
      </c>
      <c r="I105" s="4"/>
    </row>
    <row r="106" spans="1:9" ht="30" customHeight="1" x14ac:dyDescent="0.25">
      <c r="A106" s="32"/>
      <c r="B106" s="62" t="s">
        <v>151</v>
      </c>
      <c r="C106" s="62"/>
      <c r="D106" s="62"/>
      <c r="E106" s="27">
        <v>1</v>
      </c>
      <c r="F106" s="63" t="s">
        <v>142</v>
      </c>
      <c r="G106" s="29">
        <v>5000000</v>
      </c>
      <c r="H106" s="74">
        <f t="shared" si="2"/>
        <v>5000000</v>
      </c>
      <c r="I106" s="4"/>
    </row>
    <row r="107" spans="1:9" ht="30" customHeight="1" x14ac:dyDescent="0.25">
      <c r="A107" s="32"/>
      <c r="B107" s="62" t="s">
        <v>152</v>
      </c>
      <c r="C107" s="62"/>
      <c r="D107" s="62"/>
      <c r="E107" s="27">
        <v>6</v>
      </c>
      <c r="F107" s="63" t="s">
        <v>50</v>
      </c>
      <c r="G107" s="29">
        <v>2000000</v>
      </c>
      <c r="H107" s="74">
        <f t="shared" si="2"/>
        <v>12000000</v>
      </c>
      <c r="I107" s="4"/>
    </row>
    <row r="108" spans="1:9" ht="30" customHeight="1" x14ac:dyDescent="0.25">
      <c r="A108" s="32"/>
      <c r="B108" s="60" t="s">
        <v>140</v>
      </c>
      <c r="C108" s="62"/>
      <c r="D108" s="62"/>
      <c r="E108" s="27"/>
      <c r="F108" s="63"/>
      <c r="G108" s="29"/>
      <c r="H108" s="77">
        <f>SUM(H109:H119)</f>
        <v>89500000</v>
      </c>
      <c r="I108" s="4"/>
    </row>
    <row r="109" spans="1:9" ht="30" customHeight="1" x14ac:dyDescent="0.25">
      <c r="A109" s="32"/>
      <c r="B109" s="62" t="s">
        <v>141</v>
      </c>
      <c r="C109" s="62"/>
      <c r="D109" s="62"/>
      <c r="E109" s="27">
        <v>1</v>
      </c>
      <c r="F109" s="63" t="s">
        <v>142</v>
      </c>
      <c r="G109" s="29">
        <v>12500000</v>
      </c>
      <c r="H109" s="74">
        <f t="shared" si="2"/>
        <v>12500000</v>
      </c>
      <c r="I109" s="4"/>
    </row>
    <row r="110" spans="1:9" ht="30" customHeight="1" x14ac:dyDescent="0.25">
      <c r="A110" s="32"/>
      <c r="B110" s="62" t="s">
        <v>143</v>
      </c>
      <c r="C110" s="62"/>
      <c r="D110" s="62"/>
      <c r="E110" s="27">
        <v>1</v>
      </c>
      <c r="F110" s="63" t="s">
        <v>142</v>
      </c>
      <c r="G110" s="29">
        <v>10000000</v>
      </c>
      <c r="H110" s="74">
        <f t="shared" si="2"/>
        <v>10000000</v>
      </c>
      <c r="I110" s="4"/>
    </row>
    <row r="111" spans="1:9" ht="30" customHeight="1" x14ac:dyDescent="0.25">
      <c r="A111" s="32"/>
      <c r="B111" s="62" t="s">
        <v>144</v>
      </c>
      <c r="C111" s="62"/>
      <c r="D111" s="62"/>
      <c r="E111" s="27">
        <v>1</v>
      </c>
      <c r="F111" s="63" t="s">
        <v>142</v>
      </c>
      <c r="G111" s="29">
        <v>5000000</v>
      </c>
      <c r="H111" s="74">
        <f t="shared" si="2"/>
        <v>5000000</v>
      </c>
      <c r="I111" s="4"/>
    </row>
    <row r="112" spans="1:9" ht="30" customHeight="1" x14ac:dyDescent="0.25">
      <c r="A112" s="32"/>
      <c r="B112" s="62" t="s">
        <v>145</v>
      </c>
      <c r="C112" s="62"/>
      <c r="D112" s="62"/>
      <c r="E112" s="27">
        <v>1</v>
      </c>
      <c r="F112" s="63" t="s">
        <v>142</v>
      </c>
      <c r="G112" s="29">
        <v>7500000</v>
      </c>
      <c r="H112" s="74">
        <f t="shared" si="2"/>
        <v>7500000</v>
      </c>
      <c r="I112" s="4"/>
    </row>
    <row r="113" spans="1:12" s="12" customFormat="1" ht="30" customHeight="1" x14ac:dyDescent="0.25">
      <c r="A113" s="30"/>
      <c r="B113" s="62" t="s">
        <v>146</v>
      </c>
      <c r="C113" s="62"/>
      <c r="D113" s="62"/>
      <c r="E113" s="27">
        <v>1</v>
      </c>
      <c r="F113" s="63" t="s">
        <v>142</v>
      </c>
      <c r="G113" s="29">
        <v>10000000</v>
      </c>
      <c r="H113" s="74">
        <f t="shared" si="2"/>
        <v>10000000</v>
      </c>
      <c r="I113" s="2"/>
      <c r="L113" s="24"/>
    </row>
    <row r="114" spans="1:12" ht="30" customHeight="1" x14ac:dyDescent="0.25">
      <c r="A114" s="32"/>
      <c r="B114" s="62" t="s">
        <v>147</v>
      </c>
      <c r="C114" s="62"/>
      <c r="D114" s="62"/>
      <c r="E114" s="27">
        <v>1</v>
      </c>
      <c r="F114" s="63" t="s">
        <v>142</v>
      </c>
      <c r="G114" s="29">
        <v>7500000</v>
      </c>
      <c r="H114" s="74">
        <f t="shared" si="2"/>
        <v>7500000</v>
      </c>
      <c r="I114" s="4"/>
    </row>
    <row r="115" spans="1:12" ht="30" customHeight="1" x14ac:dyDescent="0.25">
      <c r="A115" s="32"/>
      <c r="B115" s="62" t="s">
        <v>148</v>
      </c>
      <c r="C115" s="62"/>
      <c r="D115" s="62"/>
      <c r="E115" s="27">
        <v>1</v>
      </c>
      <c r="F115" s="63" t="s">
        <v>142</v>
      </c>
      <c r="G115" s="29">
        <v>10000000</v>
      </c>
      <c r="H115" s="74">
        <f t="shared" si="2"/>
        <v>10000000</v>
      </c>
      <c r="I115" s="4"/>
    </row>
    <row r="116" spans="1:12" ht="30" customHeight="1" x14ac:dyDescent="0.25">
      <c r="A116" s="32"/>
      <c r="B116" s="62" t="s">
        <v>149</v>
      </c>
      <c r="C116" s="62"/>
      <c r="D116" s="62"/>
      <c r="E116" s="27">
        <v>1</v>
      </c>
      <c r="F116" s="63" t="s">
        <v>142</v>
      </c>
      <c r="G116" s="29">
        <v>5000000</v>
      </c>
      <c r="H116" s="74">
        <f t="shared" si="2"/>
        <v>5000000</v>
      </c>
      <c r="I116" s="4"/>
    </row>
    <row r="117" spans="1:12" ht="30" customHeight="1" x14ac:dyDescent="0.25">
      <c r="A117" s="32"/>
      <c r="B117" s="62" t="s">
        <v>150</v>
      </c>
      <c r="C117" s="62"/>
      <c r="D117" s="62"/>
      <c r="E117" s="27">
        <v>1</v>
      </c>
      <c r="F117" s="63" t="s">
        <v>142</v>
      </c>
      <c r="G117" s="29">
        <v>5000000</v>
      </c>
      <c r="H117" s="74">
        <f t="shared" si="2"/>
        <v>5000000</v>
      </c>
      <c r="I117" s="4"/>
    </row>
    <row r="118" spans="1:12" ht="30" customHeight="1" x14ac:dyDescent="0.25">
      <c r="A118" s="32"/>
      <c r="B118" s="62" t="s">
        <v>151</v>
      </c>
      <c r="C118" s="62"/>
      <c r="D118" s="62"/>
      <c r="E118" s="27">
        <v>1</v>
      </c>
      <c r="F118" s="63" t="s">
        <v>142</v>
      </c>
      <c r="G118" s="29">
        <v>5000000</v>
      </c>
      <c r="H118" s="74">
        <f t="shared" si="2"/>
        <v>5000000</v>
      </c>
      <c r="I118" s="4"/>
    </row>
    <row r="119" spans="1:12" s="12" customFormat="1" ht="30" customHeight="1" x14ac:dyDescent="0.25">
      <c r="A119" s="30"/>
      <c r="B119" s="62" t="s">
        <v>152</v>
      </c>
      <c r="C119" s="62"/>
      <c r="D119" s="62"/>
      <c r="E119" s="27">
        <v>6</v>
      </c>
      <c r="F119" s="63" t="s">
        <v>50</v>
      </c>
      <c r="G119" s="29">
        <v>2000000</v>
      </c>
      <c r="H119" s="74">
        <f t="shared" si="2"/>
        <v>12000000</v>
      </c>
      <c r="I119" s="2"/>
      <c r="L119" s="24"/>
    </row>
    <row r="120" spans="1:12" ht="30" customHeight="1" x14ac:dyDescent="0.25">
      <c r="A120" s="32"/>
      <c r="B120" s="60" t="s">
        <v>153</v>
      </c>
      <c r="C120" s="62"/>
      <c r="D120" s="62"/>
      <c r="E120" s="27"/>
      <c r="F120" s="63"/>
      <c r="G120" s="29"/>
      <c r="H120" s="77">
        <f>SUM(H121:H124)</f>
        <v>27000000</v>
      </c>
      <c r="I120" s="4"/>
    </row>
    <row r="121" spans="1:12" ht="30" customHeight="1" x14ac:dyDescent="0.25">
      <c r="A121" s="32"/>
      <c r="B121" s="62" t="s">
        <v>154</v>
      </c>
      <c r="C121" s="62"/>
      <c r="D121" s="62"/>
      <c r="E121" s="27">
        <v>1</v>
      </c>
      <c r="F121" s="63" t="s">
        <v>142</v>
      </c>
      <c r="G121" s="29">
        <v>2500000</v>
      </c>
      <c r="H121" s="74">
        <f t="shared" si="2"/>
        <v>2500000</v>
      </c>
      <c r="I121" s="4"/>
    </row>
    <row r="122" spans="1:12" ht="30" customHeight="1" x14ac:dyDescent="0.25">
      <c r="A122" s="32"/>
      <c r="B122" s="62" t="s">
        <v>155</v>
      </c>
      <c r="C122" s="62"/>
      <c r="D122" s="62"/>
      <c r="E122" s="27">
        <v>1</v>
      </c>
      <c r="F122" s="63" t="s">
        <v>142</v>
      </c>
      <c r="G122" s="29">
        <v>2500000</v>
      </c>
      <c r="H122" s="74">
        <f t="shared" si="2"/>
        <v>2500000</v>
      </c>
      <c r="I122" s="4"/>
    </row>
    <row r="123" spans="1:12" s="12" customFormat="1" ht="30" customHeight="1" x14ac:dyDescent="0.25">
      <c r="A123" s="30"/>
      <c r="B123" s="62" t="s">
        <v>156</v>
      </c>
      <c r="C123" s="62"/>
      <c r="D123" s="62"/>
      <c r="E123" s="27">
        <v>2</v>
      </c>
      <c r="F123" s="63" t="s">
        <v>157</v>
      </c>
      <c r="G123" s="29">
        <v>5000000</v>
      </c>
      <c r="H123" s="74">
        <f t="shared" si="2"/>
        <v>10000000</v>
      </c>
      <c r="I123" s="2"/>
      <c r="L123" s="24"/>
    </row>
    <row r="124" spans="1:12" ht="30" customHeight="1" x14ac:dyDescent="0.25">
      <c r="A124" s="32"/>
      <c r="B124" s="62" t="s">
        <v>158</v>
      </c>
      <c r="C124" s="62"/>
      <c r="D124" s="62"/>
      <c r="E124" s="27">
        <v>6</v>
      </c>
      <c r="F124" s="63" t="s">
        <v>50</v>
      </c>
      <c r="G124" s="29">
        <v>2000000</v>
      </c>
      <c r="H124" s="74">
        <f t="shared" si="2"/>
        <v>12000000</v>
      </c>
      <c r="I124" s="4"/>
    </row>
    <row r="125" spans="1:12" ht="30" customHeight="1" x14ac:dyDescent="0.25">
      <c r="A125" s="32"/>
      <c r="B125" s="60" t="s">
        <v>159</v>
      </c>
      <c r="C125" s="62"/>
      <c r="D125" s="62"/>
      <c r="E125" s="27"/>
      <c r="F125" s="63"/>
      <c r="G125" s="29"/>
      <c r="H125" s="77">
        <f>SUM(H126:H127)</f>
        <v>7700000</v>
      </c>
      <c r="I125" s="4"/>
    </row>
    <row r="126" spans="1:12" s="12" customFormat="1" ht="30" customHeight="1" x14ac:dyDescent="0.25">
      <c r="A126" s="30"/>
      <c r="B126" s="62" t="s">
        <v>160</v>
      </c>
      <c r="C126" s="62"/>
      <c r="D126" s="62"/>
      <c r="E126" s="27">
        <v>1</v>
      </c>
      <c r="F126" s="63" t="s">
        <v>142</v>
      </c>
      <c r="G126" s="29">
        <v>7500000</v>
      </c>
      <c r="H126" s="74">
        <f t="shared" si="2"/>
        <v>7500000</v>
      </c>
      <c r="I126" s="2"/>
      <c r="L126" s="24"/>
    </row>
    <row r="127" spans="1:12" ht="30" customHeight="1" x14ac:dyDescent="0.25">
      <c r="A127" s="32"/>
      <c r="B127" s="62" t="s">
        <v>161</v>
      </c>
      <c r="C127" s="62"/>
      <c r="D127" s="62"/>
      <c r="E127" s="27">
        <v>2</v>
      </c>
      <c r="F127" s="63" t="s">
        <v>162</v>
      </c>
      <c r="G127" s="29">
        <v>100000</v>
      </c>
      <c r="H127" s="74">
        <f t="shared" si="2"/>
        <v>200000</v>
      </c>
      <c r="I127" s="4"/>
    </row>
    <row r="128" spans="1:12" ht="30" customHeight="1" x14ac:dyDescent="0.25">
      <c r="A128" s="32"/>
      <c r="B128" s="60" t="s">
        <v>163</v>
      </c>
      <c r="C128" s="62"/>
      <c r="D128" s="62"/>
      <c r="E128" s="27"/>
      <c r="F128" s="63"/>
      <c r="G128" s="29"/>
      <c r="H128" s="77">
        <f>SUM(H129:H132)</f>
        <v>10000000</v>
      </c>
      <c r="I128" s="4"/>
    </row>
    <row r="129" spans="1:12" ht="30" customHeight="1" x14ac:dyDescent="0.25">
      <c r="A129" s="32"/>
      <c r="B129" s="62" t="s">
        <v>164</v>
      </c>
      <c r="C129" s="62"/>
      <c r="D129" s="62"/>
      <c r="E129" s="27">
        <v>1</v>
      </c>
      <c r="F129" s="63" t="s">
        <v>142</v>
      </c>
      <c r="G129" s="29">
        <v>7500000</v>
      </c>
      <c r="H129" s="74">
        <f t="shared" si="2"/>
        <v>7500000</v>
      </c>
      <c r="I129" s="44"/>
    </row>
    <row r="130" spans="1:12" ht="30" customHeight="1" x14ac:dyDescent="0.25">
      <c r="A130" s="32"/>
      <c r="B130" s="62" t="s">
        <v>165</v>
      </c>
      <c r="C130" s="62"/>
      <c r="D130" s="62"/>
      <c r="E130" s="27">
        <v>1</v>
      </c>
      <c r="F130" s="63" t="s">
        <v>142</v>
      </c>
      <c r="G130" s="29">
        <v>500000</v>
      </c>
      <c r="H130" s="74">
        <f t="shared" si="2"/>
        <v>500000</v>
      </c>
      <c r="I130" s="2"/>
    </row>
    <row r="131" spans="1:12" ht="30" customHeight="1" x14ac:dyDescent="0.25">
      <c r="A131" s="32"/>
      <c r="B131" s="62" t="s">
        <v>166</v>
      </c>
      <c r="C131" s="62"/>
      <c r="D131" s="62"/>
      <c r="E131" s="27">
        <v>1</v>
      </c>
      <c r="F131" s="63" t="s">
        <v>142</v>
      </c>
      <c r="G131" s="29">
        <v>1000000</v>
      </c>
      <c r="H131" s="74">
        <f t="shared" si="2"/>
        <v>1000000</v>
      </c>
      <c r="I131" s="4"/>
    </row>
    <row r="132" spans="1:12" ht="30" customHeight="1" x14ac:dyDescent="0.25">
      <c r="A132" s="32"/>
      <c r="B132" s="62" t="s">
        <v>167</v>
      </c>
      <c r="C132" s="62"/>
      <c r="D132" s="62"/>
      <c r="E132" s="27">
        <v>1</v>
      </c>
      <c r="F132" s="63" t="s">
        <v>142</v>
      </c>
      <c r="G132" s="29">
        <v>1000000</v>
      </c>
      <c r="H132" s="74">
        <f t="shared" si="2"/>
        <v>1000000</v>
      </c>
      <c r="I132" s="4"/>
    </row>
    <row r="133" spans="1:12" ht="30" customHeight="1" x14ac:dyDescent="0.25">
      <c r="A133" s="32"/>
      <c r="B133" s="60" t="s">
        <v>168</v>
      </c>
      <c r="C133" s="62"/>
      <c r="D133" s="62"/>
      <c r="E133" s="27"/>
      <c r="F133" s="63"/>
      <c r="G133" s="29"/>
      <c r="H133" s="77">
        <f>SUM(H134:H135)</f>
        <v>5000000</v>
      </c>
      <c r="I133" s="4"/>
    </row>
    <row r="134" spans="1:12" ht="30" customHeight="1" x14ac:dyDescent="0.25">
      <c r="A134" s="32"/>
      <c r="B134" s="62" t="s">
        <v>154</v>
      </c>
      <c r="C134" s="62"/>
      <c r="D134" s="62"/>
      <c r="E134" s="27">
        <v>1</v>
      </c>
      <c r="F134" s="63" t="s">
        <v>142</v>
      </c>
      <c r="G134" s="29">
        <v>2500000</v>
      </c>
      <c r="H134" s="74">
        <f t="shared" si="2"/>
        <v>2500000</v>
      </c>
      <c r="I134" s="4"/>
    </row>
    <row r="135" spans="1:12" ht="30" customHeight="1" x14ac:dyDescent="0.25">
      <c r="A135" s="32"/>
      <c r="B135" s="62" t="s">
        <v>169</v>
      </c>
      <c r="C135" s="62"/>
      <c r="D135" s="62"/>
      <c r="E135" s="27">
        <v>1</v>
      </c>
      <c r="F135" s="63" t="s">
        <v>142</v>
      </c>
      <c r="G135" s="29">
        <v>2500000</v>
      </c>
      <c r="H135" s="74">
        <f t="shared" si="2"/>
        <v>2500000</v>
      </c>
      <c r="I135" s="4"/>
    </row>
    <row r="136" spans="1:12" ht="30" customHeight="1" x14ac:dyDescent="0.25">
      <c r="A136" s="32"/>
      <c r="B136" s="60" t="s">
        <v>170</v>
      </c>
      <c r="C136" s="62"/>
      <c r="D136" s="62"/>
      <c r="E136" s="27"/>
      <c r="F136" s="63"/>
      <c r="G136" s="29"/>
      <c r="H136" s="77">
        <f>SUM(H137)</f>
        <v>5000000</v>
      </c>
      <c r="I136" s="4"/>
    </row>
    <row r="137" spans="1:12" ht="30" customHeight="1" x14ac:dyDescent="0.25">
      <c r="A137" s="32"/>
      <c r="B137" s="62" t="s">
        <v>171</v>
      </c>
      <c r="C137" s="62"/>
      <c r="D137" s="62"/>
      <c r="E137" s="27">
        <v>1</v>
      </c>
      <c r="F137" s="63" t="s">
        <v>157</v>
      </c>
      <c r="G137" s="29">
        <v>5000000</v>
      </c>
      <c r="H137" s="74">
        <f t="shared" si="2"/>
        <v>5000000</v>
      </c>
      <c r="I137" s="4"/>
    </row>
    <row r="138" spans="1:12" ht="30" customHeight="1" x14ac:dyDescent="0.25">
      <c r="A138" s="32"/>
      <c r="B138" s="60" t="s">
        <v>172</v>
      </c>
      <c r="C138" s="62"/>
      <c r="D138" s="62"/>
      <c r="E138" s="27"/>
      <c r="F138" s="63"/>
      <c r="G138" s="29"/>
      <c r="H138" s="77">
        <f>SUM(H139:H141)</f>
        <v>4250000</v>
      </c>
      <c r="I138" s="4"/>
    </row>
    <row r="139" spans="1:12" s="12" customFormat="1" ht="30" customHeight="1" x14ac:dyDescent="0.25">
      <c r="A139" s="30"/>
      <c r="B139" s="62" t="s">
        <v>173</v>
      </c>
      <c r="C139" s="62"/>
      <c r="D139" s="62"/>
      <c r="E139" s="27">
        <v>1</v>
      </c>
      <c r="F139" s="63" t="s">
        <v>142</v>
      </c>
      <c r="G139" s="29">
        <v>3000000</v>
      </c>
      <c r="H139" s="74">
        <f t="shared" si="2"/>
        <v>3000000</v>
      </c>
      <c r="I139" s="2"/>
      <c r="L139" s="24"/>
    </row>
    <row r="140" spans="1:12" ht="30" customHeight="1" x14ac:dyDescent="0.25">
      <c r="A140" s="32"/>
      <c r="B140" s="62" t="s">
        <v>174</v>
      </c>
      <c r="C140" s="62"/>
      <c r="D140" s="62"/>
      <c r="E140" s="27">
        <v>1</v>
      </c>
      <c r="F140" s="63" t="s">
        <v>142</v>
      </c>
      <c r="G140" s="29">
        <v>1000000</v>
      </c>
      <c r="H140" s="74">
        <f t="shared" si="2"/>
        <v>1000000</v>
      </c>
      <c r="I140" s="4"/>
    </row>
    <row r="141" spans="1:12" ht="30" customHeight="1" x14ac:dyDescent="0.25">
      <c r="A141" s="32"/>
      <c r="B141" s="62" t="s">
        <v>175</v>
      </c>
      <c r="C141" s="62"/>
      <c r="D141" s="62"/>
      <c r="E141" s="27">
        <v>1</v>
      </c>
      <c r="F141" s="63" t="s">
        <v>142</v>
      </c>
      <c r="G141" s="29">
        <v>250000</v>
      </c>
      <c r="H141" s="74">
        <f t="shared" si="2"/>
        <v>250000</v>
      </c>
      <c r="I141" s="4"/>
    </row>
    <row r="142" spans="1:12" ht="30" customHeight="1" x14ac:dyDescent="0.25">
      <c r="A142" s="32"/>
      <c r="B142" s="60" t="s">
        <v>176</v>
      </c>
      <c r="C142" s="62"/>
      <c r="D142" s="62"/>
      <c r="E142" s="27"/>
      <c r="F142" s="63"/>
      <c r="G142" s="29"/>
      <c r="H142" s="77">
        <f>SUM(H143:H144)</f>
        <v>750000</v>
      </c>
      <c r="I142" s="4"/>
    </row>
    <row r="143" spans="1:12" ht="30" customHeight="1" x14ac:dyDescent="0.25">
      <c r="A143" s="32"/>
      <c r="B143" s="62" t="s">
        <v>174</v>
      </c>
      <c r="C143" s="62"/>
      <c r="D143" s="62"/>
      <c r="E143" s="27">
        <v>1</v>
      </c>
      <c r="F143" s="63" t="s">
        <v>142</v>
      </c>
      <c r="G143" s="29">
        <v>500000</v>
      </c>
      <c r="H143" s="74">
        <f t="shared" si="2"/>
        <v>500000</v>
      </c>
      <c r="I143" s="4"/>
    </row>
    <row r="144" spans="1:12" ht="30" customHeight="1" x14ac:dyDescent="0.25">
      <c r="A144" s="32"/>
      <c r="B144" s="62" t="s">
        <v>175</v>
      </c>
      <c r="C144" s="62"/>
      <c r="D144" s="62"/>
      <c r="E144" s="27">
        <v>1</v>
      </c>
      <c r="F144" s="63" t="s">
        <v>142</v>
      </c>
      <c r="G144" s="29">
        <v>250000</v>
      </c>
      <c r="H144" s="74">
        <f t="shared" si="2"/>
        <v>250000</v>
      </c>
      <c r="I144" s="44"/>
    </row>
    <row r="145" spans="1:12" s="12" customFormat="1" ht="30" customHeight="1" x14ac:dyDescent="0.25">
      <c r="A145" s="30"/>
      <c r="B145" s="60" t="s">
        <v>177</v>
      </c>
      <c r="C145" s="62"/>
      <c r="D145" s="62"/>
      <c r="E145" s="27"/>
      <c r="F145" s="63"/>
      <c r="G145" s="29"/>
      <c r="H145" s="77">
        <f>SUM(H146:H147)</f>
        <v>750000</v>
      </c>
      <c r="I145" s="2"/>
      <c r="L145" s="24"/>
    </row>
    <row r="146" spans="1:12" ht="30" customHeight="1" x14ac:dyDescent="0.25">
      <c r="A146" s="32"/>
      <c r="B146" s="62" t="s">
        <v>174</v>
      </c>
      <c r="C146" s="62"/>
      <c r="D146" s="62"/>
      <c r="E146" s="27">
        <v>1</v>
      </c>
      <c r="F146" s="63" t="s">
        <v>142</v>
      </c>
      <c r="G146" s="29">
        <v>500000</v>
      </c>
      <c r="H146" s="74">
        <f t="shared" si="2"/>
        <v>500000</v>
      </c>
      <c r="I146" s="4"/>
    </row>
    <row r="147" spans="1:12" ht="30" customHeight="1" x14ac:dyDescent="0.25">
      <c r="A147" s="32"/>
      <c r="B147" s="62" t="s">
        <v>175</v>
      </c>
      <c r="C147" s="62"/>
      <c r="D147" s="62"/>
      <c r="E147" s="27">
        <v>1</v>
      </c>
      <c r="F147" s="63" t="s">
        <v>142</v>
      </c>
      <c r="G147" s="29">
        <v>250000</v>
      </c>
      <c r="H147" s="74">
        <f t="shared" si="2"/>
        <v>250000</v>
      </c>
      <c r="I147" s="4"/>
    </row>
    <row r="148" spans="1:12" ht="30" customHeight="1" x14ac:dyDescent="0.25">
      <c r="A148" s="32"/>
      <c r="B148" s="60" t="s">
        <v>178</v>
      </c>
      <c r="C148" s="62"/>
      <c r="D148" s="62"/>
      <c r="E148" s="27"/>
      <c r="F148" s="63"/>
      <c r="G148" s="29"/>
      <c r="H148" s="77">
        <f>SUM(H149:H150)</f>
        <v>750000</v>
      </c>
      <c r="I148" s="4"/>
    </row>
    <row r="149" spans="1:12" s="12" customFormat="1" ht="30" customHeight="1" x14ac:dyDescent="0.25">
      <c r="A149" s="30"/>
      <c r="B149" s="62" t="s">
        <v>174</v>
      </c>
      <c r="C149" s="62"/>
      <c r="D149" s="62"/>
      <c r="E149" s="27">
        <v>1</v>
      </c>
      <c r="F149" s="63" t="s">
        <v>142</v>
      </c>
      <c r="G149" s="29">
        <v>500000</v>
      </c>
      <c r="H149" s="74">
        <f t="shared" si="2"/>
        <v>500000</v>
      </c>
      <c r="I149" s="2"/>
      <c r="L149" s="24"/>
    </row>
    <row r="150" spans="1:12" ht="30" customHeight="1" x14ac:dyDescent="0.25">
      <c r="A150" s="32"/>
      <c r="B150" s="62" t="s">
        <v>175</v>
      </c>
      <c r="C150" s="62"/>
      <c r="D150" s="62"/>
      <c r="E150" s="27">
        <v>1</v>
      </c>
      <c r="F150" s="63" t="s">
        <v>142</v>
      </c>
      <c r="G150" s="29">
        <v>250000</v>
      </c>
      <c r="H150" s="74">
        <f t="shared" si="2"/>
        <v>250000</v>
      </c>
      <c r="I150" s="4"/>
    </row>
    <row r="151" spans="1:12" ht="30" customHeight="1" x14ac:dyDescent="0.25">
      <c r="A151" s="32"/>
      <c r="B151" s="60" t="s">
        <v>179</v>
      </c>
      <c r="C151" s="62"/>
      <c r="D151" s="62"/>
      <c r="E151" s="27"/>
      <c r="F151" s="63"/>
      <c r="G151" s="29"/>
      <c r="H151" s="77">
        <f>SUM(H152)</f>
        <v>10000000</v>
      </c>
      <c r="I151" s="4"/>
    </row>
    <row r="152" spans="1:12" ht="30" customHeight="1" x14ac:dyDescent="0.25">
      <c r="A152" s="32"/>
      <c r="B152" s="62" t="s">
        <v>174</v>
      </c>
      <c r="C152" s="62"/>
      <c r="D152" s="62"/>
      <c r="E152" s="27">
        <v>20</v>
      </c>
      <c r="F152" s="63" t="s">
        <v>50</v>
      </c>
      <c r="G152" s="29">
        <v>500000</v>
      </c>
      <c r="H152" s="74">
        <f t="shared" ref="H152:H193" si="3">E152*G152</f>
        <v>10000000</v>
      </c>
      <c r="I152" s="4"/>
    </row>
    <row r="153" spans="1:12" ht="30" customHeight="1" x14ac:dyDescent="0.25">
      <c r="A153" s="32"/>
      <c r="B153" s="60" t="s">
        <v>180</v>
      </c>
      <c r="C153" s="62"/>
      <c r="D153" s="62"/>
      <c r="E153" s="27"/>
      <c r="F153" s="63"/>
      <c r="G153" s="29"/>
      <c r="H153" s="77">
        <f>SUM(H154)</f>
        <v>10000000</v>
      </c>
      <c r="I153" s="4"/>
    </row>
    <row r="154" spans="1:12" ht="30" customHeight="1" x14ac:dyDescent="0.25">
      <c r="A154" s="32"/>
      <c r="B154" s="62" t="s">
        <v>181</v>
      </c>
      <c r="C154" s="62"/>
      <c r="D154" s="62"/>
      <c r="E154" s="27">
        <v>20</v>
      </c>
      <c r="F154" s="63" t="s">
        <v>50</v>
      </c>
      <c r="G154" s="29">
        <v>500000</v>
      </c>
      <c r="H154" s="74">
        <f t="shared" si="3"/>
        <v>10000000</v>
      </c>
      <c r="I154" s="4"/>
    </row>
    <row r="155" spans="1:12" s="12" customFormat="1" ht="30" customHeight="1" x14ac:dyDescent="0.25">
      <c r="A155" s="30"/>
      <c r="B155" s="64" t="s">
        <v>111</v>
      </c>
      <c r="C155" s="64"/>
      <c r="D155" s="64"/>
      <c r="E155" s="68"/>
      <c r="F155" s="69"/>
      <c r="G155" s="67"/>
      <c r="H155" s="83">
        <f>H156+H159+H162+H164</f>
        <v>100000000</v>
      </c>
      <c r="I155" s="2"/>
      <c r="L155" s="24"/>
    </row>
    <row r="156" spans="1:12" ht="30" customHeight="1" x14ac:dyDescent="0.25">
      <c r="A156" s="32"/>
      <c r="B156" s="60" t="s">
        <v>182</v>
      </c>
      <c r="C156" s="60"/>
      <c r="D156" s="60"/>
      <c r="E156" s="21"/>
      <c r="F156" s="61"/>
      <c r="G156" s="29"/>
      <c r="H156" s="77">
        <f>SUM(H157:H158)</f>
        <v>11000000</v>
      </c>
      <c r="I156" s="4"/>
    </row>
    <row r="157" spans="1:12" ht="30" customHeight="1" x14ac:dyDescent="0.25">
      <c r="A157" s="32"/>
      <c r="B157" s="62" t="s">
        <v>174</v>
      </c>
      <c r="C157" s="62"/>
      <c r="D157" s="62"/>
      <c r="E157" s="27">
        <v>2</v>
      </c>
      <c r="F157" s="63" t="s">
        <v>142</v>
      </c>
      <c r="G157" s="29">
        <v>500000</v>
      </c>
      <c r="H157" s="74">
        <f t="shared" si="3"/>
        <v>1000000</v>
      </c>
      <c r="I157" s="4"/>
    </row>
    <row r="158" spans="1:12" s="12" customFormat="1" ht="30" customHeight="1" x14ac:dyDescent="0.25">
      <c r="A158" s="30"/>
      <c r="B158" s="62" t="s">
        <v>183</v>
      </c>
      <c r="C158" s="62"/>
      <c r="D158" s="62"/>
      <c r="E158" s="27">
        <v>2</v>
      </c>
      <c r="F158" s="63" t="s">
        <v>142</v>
      </c>
      <c r="G158" s="29">
        <v>5000000</v>
      </c>
      <c r="H158" s="74">
        <f t="shared" si="3"/>
        <v>10000000</v>
      </c>
      <c r="I158" s="2"/>
      <c r="L158" s="24"/>
    </row>
    <row r="159" spans="1:12" ht="30" customHeight="1" x14ac:dyDescent="0.25">
      <c r="A159" s="32"/>
      <c r="B159" s="60" t="s">
        <v>184</v>
      </c>
      <c r="C159" s="62"/>
      <c r="D159" s="62"/>
      <c r="E159" s="27"/>
      <c r="F159" s="63"/>
      <c r="G159" s="29"/>
      <c r="H159" s="77">
        <f>SUM(H160:H161)</f>
        <v>77000000</v>
      </c>
      <c r="I159" s="4"/>
    </row>
    <row r="160" spans="1:12" ht="30" customHeight="1" x14ac:dyDescent="0.25">
      <c r="A160" s="32"/>
      <c r="B160" s="62" t="s">
        <v>174</v>
      </c>
      <c r="C160" s="62"/>
      <c r="D160" s="62"/>
      <c r="E160" s="27">
        <v>14</v>
      </c>
      <c r="F160" s="63" t="s">
        <v>142</v>
      </c>
      <c r="G160" s="29">
        <v>500000</v>
      </c>
      <c r="H160" s="74">
        <f t="shared" si="3"/>
        <v>7000000</v>
      </c>
      <c r="I160" s="4"/>
    </row>
    <row r="161" spans="1:12" ht="30" customHeight="1" x14ac:dyDescent="0.25">
      <c r="A161" s="32"/>
      <c r="B161" s="62" t="s">
        <v>183</v>
      </c>
      <c r="C161" s="62"/>
      <c r="D161" s="62"/>
      <c r="E161" s="27">
        <v>14</v>
      </c>
      <c r="F161" s="63" t="s">
        <v>142</v>
      </c>
      <c r="G161" s="29">
        <v>5000000</v>
      </c>
      <c r="H161" s="74">
        <f t="shared" si="3"/>
        <v>70000000</v>
      </c>
      <c r="I161" s="44"/>
    </row>
    <row r="162" spans="1:12" s="12" customFormat="1" ht="30" customHeight="1" x14ac:dyDescent="0.25">
      <c r="A162" s="30"/>
      <c r="B162" s="60" t="s">
        <v>185</v>
      </c>
      <c r="C162" s="60"/>
      <c r="D162" s="60"/>
      <c r="E162" s="21"/>
      <c r="F162" s="61"/>
      <c r="G162" s="29"/>
      <c r="H162" s="77">
        <f>SUM(H163)</f>
        <v>6000000</v>
      </c>
      <c r="I162" s="2"/>
      <c r="L162" s="24"/>
    </row>
    <row r="163" spans="1:12" ht="30" customHeight="1" x14ac:dyDescent="0.25">
      <c r="A163" s="32"/>
      <c r="B163" s="62" t="s">
        <v>174</v>
      </c>
      <c r="C163" s="62"/>
      <c r="D163" s="62"/>
      <c r="E163" s="27">
        <v>12</v>
      </c>
      <c r="F163" s="63" t="s">
        <v>142</v>
      </c>
      <c r="G163" s="29">
        <v>500000</v>
      </c>
      <c r="H163" s="74">
        <f t="shared" si="3"/>
        <v>6000000</v>
      </c>
      <c r="I163" s="4"/>
    </row>
    <row r="164" spans="1:12" ht="30" customHeight="1" x14ac:dyDescent="0.25">
      <c r="A164" s="32"/>
      <c r="B164" s="60" t="s">
        <v>186</v>
      </c>
      <c r="C164" s="62"/>
      <c r="D164" s="62"/>
      <c r="E164" s="27"/>
      <c r="F164" s="63"/>
      <c r="G164" s="29"/>
      <c r="H164" s="77">
        <f>SUM(H165)</f>
        <v>6000000</v>
      </c>
      <c r="I164" s="4"/>
    </row>
    <row r="165" spans="1:12" ht="30" customHeight="1" x14ac:dyDescent="0.25">
      <c r="A165" s="32"/>
      <c r="B165" s="62" t="s">
        <v>174</v>
      </c>
      <c r="C165" s="62"/>
      <c r="D165" s="62"/>
      <c r="E165" s="27">
        <v>12</v>
      </c>
      <c r="F165" s="63" t="s">
        <v>142</v>
      </c>
      <c r="G165" s="29">
        <v>500000</v>
      </c>
      <c r="H165" s="74">
        <f t="shared" si="3"/>
        <v>6000000</v>
      </c>
      <c r="I165" s="4"/>
    </row>
    <row r="166" spans="1:12" ht="30" customHeight="1" x14ac:dyDescent="0.25">
      <c r="A166" s="32"/>
      <c r="B166" s="64" t="s">
        <v>222</v>
      </c>
      <c r="C166" s="81"/>
      <c r="D166" s="81"/>
      <c r="E166" s="65"/>
      <c r="F166" s="66"/>
      <c r="G166" s="67"/>
      <c r="H166" s="83">
        <f>H167+H169+H172</f>
        <v>208120000</v>
      </c>
      <c r="I166" s="4"/>
    </row>
    <row r="167" spans="1:12" s="12" customFormat="1" ht="30" customHeight="1" x14ac:dyDescent="0.25">
      <c r="A167" s="30"/>
      <c r="B167" s="19" t="s">
        <v>95</v>
      </c>
      <c r="C167" s="19"/>
      <c r="D167" s="19"/>
      <c r="E167" s="21"/>
      <c r="F167" s="22"/>
      <c r="G167" s="23"/>
      <c r="H167" s="77">
        <f>SUM(H168)</f>
        <v>11000000</v>
      </c>
      <c r="I167" s="2"/>
      <c r="L167" s="24"/>
    </row>
    <row r="168" spans="1:12" ht="30" customHeight="1" x14ac:dyDescent="0.25">
      <c r="A168" s="32"/>
      <c r="B168" s="25" t="s">
        <v>89</v>
      </c>
      <c r="C168" s="25"/>
      <c r="D168" s="25"/>
      <c r="E168" s="27">
        <v>1</v>
      </c>
      <c r="F168" s="28" t="s">
        <v>50</v>
      </c>
      <c r="G168" s="29">
        <v>11000000</v>
      </c>
      <c r="H168" s="74">
        <f t="shared" si="3"/>
        <v>11000000</v>
      </c>
      <c r="I168" s="4"/>
    </row>
    <row r="169" spans="1:12" s="12" customFormat="1" ht="30" customHeight="1" x14ac:dyDescent="0.25">
      <c r="A169" s="30"/>
      <c r="B169" s="19" t="s">
        <v>96</v>
      </c>
      <c r="C169" s="19"/>
      <c r="D169" s="19"/>
      <c r="E169" s="21"/>
      <c r="F169" s="22"/>
      <c r="G169" s="23"/>
      <c r="H169" s="77">
        <f>SUM(H170:H171)</f>
        <v>30800000</v>
      </c>
      <c r="I169" s="2"/>
      <c r="L169" s="24"/>
    </row>
    <row r="170" spans="1:12" ht="30" customHeight="1" x14ac:dyDescent="0.25">
      <c r="A170" s="32"/>
      <c r="B170" s="25" t="s">
        <v>89</v>
      </c>
      <c r="C170" s="25"/>
      <c r="D170" s="25"/>
      <c r="E170" s="27">
        <v>26</v>
      </c>
      <c r="F170" s="28" t="s">
        <v>50</v>
      </c>
      <c r="G170" s="29">
        <v>1100000</v>
      </c>
      <c r="H170" s="74">
        <f t="shared" si="3"/>
        <v>28600000</v>
      </c>
      <c r="I170" s="4"/>
    </row>
    <row r="171" spans="1:12" ht="30" customHeight="1" x14ac:dyDescent="0.25">
      <c r="A171" s="32"/>
      <c r="B171" s="25" t="s">
        <v>97</v>
      </c>
      <c r="C171" s="25"/>
      <c r="D171" s="25"/>
      <c r="E171" s="27">
        <v>4</v>
      </c>
      <c r="F171" s="28" t="s">
        <v>50</v>
      </c>
      <c r="G171" s="29">
        <v>550000</v>
      </c>
      <c r="H171" s="74">
        <f t="shared" si="3"/>
        <v>2200000</v>
      </c>
      <c r="I171" s="4"/>
    </row>
    <row r="172" spans="1:12" s="12" customFormat="1" ht="30" customHeight="1" x14ac:dyDescent="0.25">
      <c r="A172" s="30"/>
      <c r="B172" s="19" t="s">
        <v>98</v>
      </c>
      <c r="C172" s="19"/>
      <c r="D172" s="19"/>
      <c r="E172" s="21"/>
      <c r="F172" s="22"/>
      <c r="G172" s="23"/>
      <c r="H172" s="77">
        <f>SUM(H173:H178)</f>
        <v>166320000</v>
      </c>
      <c r="I172" s="2"/>
      <c r="L172" s="24"/>
    </row>
    <row r="173" spans="1:12" ht="30" customHeight="1" x14ac:dyDescent="0.25">
      <c r="A173" s="32"/>
      <c r="B173" s="25" t="s">
        <v>90</v>
      </c>
      <c r="C173" s="25"/>
      <c r="D173" s="25"/>
      <c r="E173" s="27">
        <v>16</v>
      </c>
      <c r="F173" s="28" t="s">
        <v>50</v>
      </c>
      <c r="G173" s="29">
        <v>4345000</v>
      </c>
      <c r="H173" s="74">
        <f t="shared" si="3"/>
        <v>69520000</v>
      </c>
      <c r="I173" s="4"/>
    </row>
    <row r="174" spans="1:12" ht="30" customHeight="1" x14ac:dyDescent="0.25">
      <c r="A174" s="32"/>
      <c r="B174" s="25" t="s">
        <v>91</v>
      </c>
      <c r="C174" s="25"/>
      <c r="D174" s="25"/>
      <c r="E174" s="27">
        <v>16</v>
      </c>
      <c r="F174" s="28" t="s">
        <v>50</v>
      </c>
      <c r="G174" s="29">
        <v>1650000</v>
      </c>
      <c r="H174" s="74">
        <f t="shared" si="3"/>
        <v>26400000</v>
      </c>
      <c r="I174" s="4"/>
    </row>
    <row r="175" spans="1:12" ht="30" customHeight="1" x14ac:dyDescent="0.25">
      <c r="A175" s="32"/>
      <c r="B175" s="25" t="s">
        <v>92</v>
      </c>
      <c r="C175" s="25"/>
      <c r="D175" s="25"/>
      <c r="E175" s="27">
        <v>16</v>
      </c>
      <c r="F175" s="28" t="s">
        <v>50</v>
      </c>
      <c r="G175" s="29">
        <v>1100000</v>
      </c>
      <c r="H175" s="74">
        <f t="shared" si="3"/>
        <v>17600000</v>
      </c>
      <c r="I175" s="4"/>
    </row>
    <row r="176" spans="1:12" ht="30" customHeight="1" x14ac:dyDescent="0.25">
      <c r="A176" s="32"/>
      <c r="B176" s="25" t="s">
        <v>93</v>
      </c>
      <c r="C176" s="25"/>
      <c r="D176" s="25"/>
      <c r="E176" s="27">
        <v>16</v>
      </c>
      <c r="F176" s="28" t="s">
        <v>50</v>
      </c>
      <c r="G176" s="29">
        <v>385000</v>
      </c>
      <c r="H176" s="74">
        <f t="shared" si="3"/>
        <v>6160000</v>
      </c>
      <c r="I176" s="4"/>
    </row>
    <row r="177" spans="1:12" ht="30" customHeight="1" x14ac:dyDescent="0.25">
      <c r="A177" s="32"/>
      <c r="B177" s="25" t="s">
        <v>94</v>
      </c>
      <c r="C177" s="25"/>
      <c r="D177" s="25"/>
      <c r="E177" s="27">
        <v>16</v>
      </c>
      <c r="F177" s="28" t="s">
        <v>50</v>
      </c>
      <c r="G177" s="29">
        <v>165000</v>
      </c>
      <c r="H177" s="74">
        <f t="shared" si="3"/>
        <v>2640000</v>
      </c>
      <c r="I177" s="4"/>
    </row>
    <row r="178" spans="1:12" ht="30" customHeight="1" x14ac:dyDescent="0.25">
      <c r="A178" s="32"/>
      <c r="B178" s="25" t="s">
        <v>99</v>
      </c>
      <c r="C178" s="25"/>
      <c r="D178" s="25"/>
      <c r="E178" s="27">
        <v>16</v>
      </c>
      <c r="F178" s="28" t="s">
        <v>50</v>
      </c>
      <c r="G178" s="29">
        <v>2750000</v>
      </c>
      <c r="H178" s="74">
        <f t="shared" si="3"/>
        <v>44000000</v>
      </c>
      <c r="I178" s="4"/>
    </row>
    <row r="179" spans="1:12" ht="30" customHeight="1" x14ac:dyDescent="0.25">
      <c r="A179" s="32"/>
      <c r="B179" s="57" t="s">
        <v>113</v>
      </c>
      <c r="C179" s="57"/>
      <c r="D179" s="57"/>
      <c r="E179" s="42">
        <v>0</v>
      </c>
      <c r="F179" s="58"/>
      <c r="G179" s="43">
        <v>0</v>
      </c>
      <c r="H179" s="75">
        <f>H180+H188+H191+H194+H197+H200</f>
        <v>1373880000</v>
      </c>
      <c r="I179" s="45"/>
    </row>
    <row r="180" spans="1:12" ht="30" customHeight="1" x14ac:dyDescent="0.25">
      <c r="A180" s="32"/>
      <c r="B180" s="19" t="s">
        <v>187</v>
      </c>
      <c r="C180" s="19"/>
      <c r="D180" s="19"/>
      <c r="E180" s="21">
        <v>0</v>
      </c>
      <c r="F180" s="22"/>
      <c r="G180" s="23">
        <v>0</v>
      </c>
      <c r="H180" s="77">
        <f>SUM(H181:H187)</f>
        <v>54280000</v>
      </c>
      <c r="I180" s="4"/>
    </row>
    <row r="181" spans="1:12" ht="30" customHeight="1" x14ac:dyDescent="0.25">
      <c r="A181" s="32"/>
      <c r="B181" s="78" t="s">
        <v>188</v>
      </c>
      <c r="C181" s="25"/>
      <c r="D181" s="25"/>
      <c r="E181" s="87">
        <v>50</v>
      </c>
      <c r="F181" s="89" t="s">
        <v>194</v>
      </c>
      <c r="G181" s="84">
        <v>500000</v>
      </c>
      <c r="H181" s="74">
        <f t="shared" si="3"/>
        <v>25000000</v>
      </c>
      <c r="I181" s="4"/>
    </row>
    <row r="182" spans="1:12" ht="30" customHeight="1" x14ac:dyDescent="0.25">
      <c r="A182" s="32"/>
      <c r="B182" s="78" t="s">
        <v>189</v>
      </c>
      <c r="C182" s="25"/>
      <c r="D182" s="25"/>
      <c r="E182" s="87">
        <v>4</v>
      </c>
      <c r="F182" s="89" t="s">
        <v>195</v>
      </c>
      <c r="G182" s="84">
        <v>1600000</v>
      </c>
      <c r="H182" s="74">
        <f t="shared" si="3"/>
        <v>6400000</v>
      </c>
      <c r="I182" s="4"/>
    </row>
    <row r="183" spans="1:12" ht="30" customHeight="1" x14ac:dyDescent="0.25">
      <c r="A183" s="32"/>
      <c r="B183" s="78" t="s">
        <v>190</v>
      </c>
      <c r="C183" s="25"/>
      <c r="D183" s="25"/>
      <c r="E183" s="87">
        <v>4</v>
      </c>
      <c r="F183" s="89" t="s">
        <v>195</v>
      </c>
      <c r="G183" s="84">
        <v>1400000</v>
      </c>
      <c r="H183" s="74">
        <f t="shared" si="3"/>
        <v>5600000</v>
      </c>
      <c r="I183" s="4"/>
    </row>
    <row r="184" spans="1:12" ht="30" customHeight="1" x14ac:dyDescent="0.25">
      <c r="A184" s="32"/>
      <c r="B184" s="78" t="s">
        <v>191</v>
      </c>
      <c r="C184" s="25"/>
      <c r="D184" s="25"/>
      <c r="E184" s="87">
        <v>2</v>
      </c>
      <c r="F184" s="89" t="s">
        <v>195</v>
      </c>
      <c r="G184" s="84">
        <v>1840000</v>
      </c>
      <c r="H184" s="74">
        <f t="shared" si="3"/>
        <v>3680000</v>
      </c>
      <c r="I184" s="4"/>
    </row>
    <row r="185" spans="1:12" ht="30" customHeight="1" x14ac:dyDescent="0.25">
      <c r="A185" s="32"/>
      <c r="B185" s="78" t="s">
        <v>192</v>
      </c>
      <c r="C185" s="25"/>
      <c r="D185" s="25"/>
      <c r="E185" s="87">
        <v>1</v>
      </c>
      <c r="F185" s="89" t="s">
        <v>195</v>
      </c>
      <c r="G185" s="84">
        <v>2000000</v>
      </c>
      <c r="H185" s="74">
        <f t="shared" si="3"/>
        <v>2000000</v>
      </c>
      <c r="I185" s="4"/>
    </row>
    <row r="186" spans="1:12" ht="30" customHeight="1" x14ac:dyDescent="0.25">
      <c r="A186" s="32"/>
      <c r="B186" s="78" t="s">
        <v>193</v>
      </c>
      <c r="C186" s="25"/>
      <c r="D186" s="25"/>
      <c r="E186" s="87">
        <v>2</v>
      </c>
      <c r="F186" s="89" t="s">
        <v>195</v>
      </c>
      <c r="G186" s="84">
        <v>5000000</v>
      </c>
      <c r="H186" s="74">
        <f t="shared" si="3"/>
        <v>10000000</v>
      </c>
      <c r="I186" s="4"/>
    </row>
    <row r="187" spans="1:12" ht="30" customHeight="1" x14ac:dyDescent="0.25">
      <c r="A187" s="32"/>
      <c r="B187" s="78" t="s">
        <v>100</v>
      </c>
      <c r="C187" s="25"/>
      <c r="D187" s="25"/>
      <c r="E187" s="87">
        <v>2</v>
      </c>
      <c r="F187" s="89" t="s">
        <v>196</v>
      </c>
      <c r="G187" s="84">
        <v>800000</v>
      </c>
      <c r="H187" s="74">
        <f t="shared" si="3"/>
        <v>1600000</v>
      </c>
      <c r="I187" s="4"/>
    </row>
    <row r="188" spans="1:12" s="12" customFormat="1" ht="30" customHeight="1" x14ac:dyDescent="0.25">
      <c r="A188" s="30"/>
      <c r="B188" s="19" t="s">
        <v>197</v>
      </c>
      <c r="C188" s="19"/>
      <c r="D188" s="19"/>
      <c r="E188" s="21">
        <v>0</v>
      </c>
      <c r="F188" s="22"/>
      <c r="G188" s="23">
        <v>0</v>
      </c>
      <c r="H188" s="77">
        <f>SUM(H189:H190)</f>
        <v>86800000</v>
      </c>
      <c r="I188" s="2"/>
      <c r="L188" s="24"/>
    </row>
    <row r="189" spans="1:12" ht="30" customHeight="1" x14ac:dyDescent="0.25">
      <c r="A189" s="32"/>
      <c r="B189" s="78" t="s">
        <v>198</v>
      </c>
      <c r="C189" s="25"/>
      <c r="D189" s="25"/>
      <c r="E189" s="87">
        <v>4</v>
      </c>
      <c r="F189" s="89" t="s">
        <v>195</v>
      </c>
      <c r="G189" s="84">
        <v>4800000</v>
      </c>
      <c r="H189" s="74">
        <f t="shared" si="3"/>
        <v>19200000</v>
      </c>
      <c r="I189" s="4"/>
    </row>
    <row r="190" spans="1:12" ht="30" customHeight="1" x14ac:dyDescent="0.25">
      <c r="A190" s="32"/>
      <c r="B190" s="78" t="s">
        <v>199</v>
      </c>
      <c r="C190" s="25"/>
      <c r="D190" s="25"/>
      <c r="E190" s="87">
        <v>13</v>
      </c>
      <c r="F190" s="89" t="s">
        <v>196</v>
      </c>
      <c r="G190" s="84">
        <v>5200000</v>
      </c>
      <c r="H190" s="74">
        <f t="shared" si="3"/>
        <v>67600000</v>
      </c>
      <c r="I190" s="4"/>
    </row>
    <row r="191" spans="1:12" s="12" customFormat="1" ht="30" customHeight="1" x14ac:dyDescent="0.25">
      <c r="A191" s="30"/>
      <c r="B191" s="19" t="s">
        <v>200</v>
      </c>
      <c r="C191" s="19"/>
      <c r="D191" s="19"/>
      <c r="E191" s="21">
        <v>0</v>
      </c>
      <c r="F191" s="22"/>
      <c r="G191" s="23">
        <v>0</v>
      </c>
      <c r="H191" s="77">
        <f>SUM(H192:H193)</f>
        <v>65200000</v>
      </c>
      <c r="I191" s="2"/>
      <c r="L191" s="24"/>
    </row>
    <row r="192" spans="1:12" ht="30" customHeight="1" x14ac:dyDescent="0.25">
      <c r="A192" s="32"/>
      <c r="B192" s="78" t="s">
        <v>198</v>
      </c>
      <c r="C192" s="25"/>
      <c r="D192" s="25"/>
      <c r="E192" s="87">
        <v>7</v>
      </c>
      <c r="F192" s="89" t="s">
        <v>195</v>
      </c>
      <c r="G192" s="84">
        <v>8400000</v>
      </c>
      <c r="H192" s="74">
        <f t="shared" si="3"/>
        <v>58800000</v>
      </c>
      <c r="I192" s="4"/>
    </row>
    <row r="193" spans="1:12" ht="30" customHeight="1" x14ac:dyDescent="0.25">
      <c r="A193" s="32"/>
      <c r="B193" s="78" t="s">
        <v>201</v>
      </c>
      <c r="C193" s="25"/>
      <c r="D193" s="25"/>
      <c r="E193" s="87">
        <v>4</v>
      </c>
      <c r="F193" s="89" t="s">
        <v>202</v>
      </c>
      <c r="G193" s="84">
        <v>1600000</v>
      </c>
      <c r="H193" s="74">
        <f t="shared" si="3"/>
        <v>6400000</v>
      </c>
      <c r="I193" s="4"/>
    </row>
    <row r="194" spans="1:12" s="12" customFormat="1" ht="30" customHeight="1" x14ac:dyDescent="0.25">
      <c r="A194" s="30"/>
      <c r="B194" s="19" t="s">
        <v>203</v>
      </c>
      <c r="C194" s="19"/>
      <c r="D194" s="19"/>
      <c r="E194" s="21">
        <v>0</v>
      </c>
      <c r="F194" s="22"/>
      <c r="G194" s="23">
        <v>0</v>
      </c>
      <c r="H194" s="77">
        <f>SUM(H195:H196)</f>
        <v>217600000</v>
      </c>
      <c r="I194" s="2"/>
      <c r="L194" s="24"/>
    </row>
    <row r="195" spans="1:12" ht="30" customHeight="1" x14ac:dyDescent="0.25">
      <c r="A195" s="32"/>
      <c r="B195" s="78" t="s">
        <v>198</v>
      </c>
      <c r="C195" s="25"/>
      <c r="D195" s="25"/>
      <c r="E195" s="87">
        <v>16</v>
      </c>
      <c r="F195" s="89" t="s">
        <v>195</v>
      </c>
      <c r="G195" s="84">
        <v>12800000</v>
      </c>
      <c r="H195" s="74">
        <f t="shared" ref="H195:H211" si="4">E195*G195</f>
        <v>204800000</v>
      </c>
      <c r="I195" s="4"/>
    </row>
    <row r="196" spans="1:12" ht="30" customHeight="1" x14ac:dyDescent="0.25">
      <c r="A196" s="32"/>
      <c r="B196" s="78" t="s">
        <v>204</v>
      </c>
      <c r="C196" s="25"/>
      <c r="D196" s="25"/>
      <c r="E196" s="87">
        <v>16</v>
      </c>
      <c r="F196" s="89" t="s">
        <v>196</v>
      </c>
      <c r="G196" s="84">
        <v>800000</v>
      </c>
      <c r="H196" s="74">
        <f t="shared" si="4"/>
        <v>12800000</v>
      </c>
      <c r="I196" s="4"/>
    </row>
    <row r="197" spans="1:12" s="12" customFormat="1" ht="30" customHeight="1" x14ac:dyDescent="0.25">
      <c r="A197" s="30"/>
      <c r="B197" s="19" t="s">
        <v>205</v>
      </c>
      <c r="C197" s="19"/>
      <c r="D197" s="19"/>
      <c r="E197" s="21">
        <v>0</v>
      </c>
      <c r="F197" s="22"/>
      <c r="G197" s="23">
        <v>0</v>
      </c>
      <c r="H197" s="77">
        <f>SUM(H198:H199)</f>
        <v>379200000</v>
      </c>
      <c r="I197" s="2"/>
      <c r="L197" s="24"/>
    </row>
    <row r="198" spans="1:12" ht="30" customHeight="1" x14ac:dyDescent="0.25">
      <c r="A198" s="32"/>
      <c r="B198" s="78" t="s">
        <v>198</v>
      </c>
      <c r="C198" s="25"/>
      <c r="D198" s="25"/>
      <c r="E198" s="87">
        <v>17</v>
      </c>
      <c r="F198" s="89" t="s">
        <v>195</v>
      </c>
      <c r="G198" s="84">
        <v>20400000</v>
      </c>
      <c r="H198" s="74">
        <f t="shared" si="4"/>
        <v>346800000</v>
      </c>
      <c r="I198" s="4"/>
    </row>
    <row r="199" spans="1:12" ht="30" customHeight="1" x14ac:dyDescent="0.25">
      <c r="A199" s="32"/>
      <c r="B199" s="78" t="s">
        <v>100</v>
      </c>
      <c r="C199" s="25"/>
      <c r="D199" s="25"/>
      <c r="E199" s="87">
        <v>9</v>
      </c>
      <c r="F199" s="89" t="s">
        <v>196</v>
      </c>
      <c r="G199" s="84">
        <v>3600000</v>
      </c>
      <c r="H199" s="74">
        <f t="shared" si="4"/>
        <v>32400000</v>
      </c>
      <c r="I199" s="4"/>
    </row>
    <row r="200" spans="1:12" s="12" customFormat="1" ht="30" customHeight="1" x14ac:dyDescent="0.25">
      <c r="A200" s="30"/>
      <c r="B200" s="19" t="s">
        <v>206</v>
      </c>
      <c r="C200" s="19"/>
      <c r="D200" s="19"/>
      <c r="E200" s="21">
        <v>0</v>
      </c>
      <c r="F200" s="22"/>
      <c r="G200" s="23">
        <v>0</v>
      </c>
      <c r="H200" s="77">
        <f>SUM(H201:H207)</f>
        <v>570800000</v>
      </c>
      <c r="I200" s="2"/>
      <c r="L200" s="24"/>
    </row>
    <row r="201" spans="1:12" ht="30" customHeight="1" x14ac:dyDescent="0.25">
      <c r="A201" s="32"/>
      <c r="B201" s="25" t="s">
        <v>101</v>
      </c>
      <c r="C201" s="25"/>
      <c r="D201" s="25"/>
      <c r="E201" s="27">
        <v>13</v>
      </c>
      <c r="F201" s="28" t="s">
        <v>50</v>
      </c>
      <c r="G201" s="29">
        <v>550000</v>
      </c>
      <c r="H201" s="74">
        <f t="shared" si="4"/>
        <v>7150000</v>
      </c>
      <c r="I201" s="4"/>
    </row>
    <row r="202" spans="1:12" ht="30" customHeight="1" x14ac:dyDescent="0.25">
      <c r="A202" s="32"/>
      <c r="B202" s="25" t="s">
        <v>102</v>
      </c>
      <c r="C202" s="25"/>
      <c r="D202" s="25"/>
      <c r="E202" s="27">
        <v>13</v>
      </c>
      <c r="F202" s="28" t="s">
        <v>50</v>
      </c>
      <c r="G202" s="29">
        <v>550000</v>
      </c>
      <c r="H202" s="74">
        <f t="shared" si="4"/>
        <v>7150000</v>
      </c>
      <c r="I202" s="4"/>
    </row>
    <row r="203" spans="1:12" ht="30" customHeight="1" x14ac:dyDescent="0.25">
      <c r="A203" s="32"/>
      <c r="B203" s="25" t="s">
        <v>104</v>
      </c>
      <c r="C203" s="25"/>
      <c r="D203" s="25"/>
      <c r="E203" s="27">
        <v>13</v>
      </c>
      <c r="F203" s="28" t="s">
        <v>50</v>
      </c>
      <c r="G203" s="29">
        <v>1100000</v>
      </c>
      <c r="H203" s="74">
        <f t="shared" si="4"/>
        <v>14300000</v>
      </c>
      <c r="I203" s="4"/>
    </row>
    <row r="204" spans="1:12" ht="30" customHeight="1" x14ac:dyDescent="0.25">
      <c r="A204" s="32"/>
      <c r="B204" s="25" t="s">
        <v>207</v>
      </c>
      <c r="C204" s="25"/>
      <c r="D204" s="25"/>
      <c r="E204" s="27">
        <v>2</v>
      </c>
      <c r="F204" s="28" t="s">
        <v>50</v>
      </c>
      <c r="G204" s="29">
        <v>550000</v>
      </c>
      <c r="H204" s="74">
        <f t="shared" si="4"/>
        <v>1100000</v>
      </c>
      <c r="I204" s="4"/>
    </row>
    <row r="205" spans="1:12" ht="30" customHeight="1" x14ac:dyDescent="0.25">
      <c r="A205" s="32"/>
      <c r="B205" s="25" t="s">
        <v>103</v>
      </c>
      <c r="C205" s="25"/>
      <c r="D205" s="25"/>
      <c r="E205" s="27">
        <v>13</v>
      </c>
      <c r="F205" s="28" t="s">
        <v>50</v>
      </c>
      <c r="G205" s="29">
        <v>1100000</v>
      </c>
      <c r="H205" s="74">
        <f t="shared" si="4"/>
        <v>14300000</v>
      </c>
      <c r="I205" s="4"/>
    </row>
    <row r="206" spans="1:12" ht="30" customHeight="1" x14ac:dyDescent="0.25">
      <c r="A206" s="32"/>
      <c r="B206" s="78" t="s">
        <v>198</v>
      </c>
      <c r="C206" s="25"/>
      <c r="D206" s="25"/>
      <c r="E206" s="87">
        <v>23</v>
      </c>
      <c r="F206" s="89" t="s">
        <v>195</v>
      </c>
      <c r="G206" s="84">
        <v>20400000</v>
      </c>
      <c r="H206" s="74">
        <f t="shared" si="4"/>
        <v>469200000</v>
      </c>
      <c r="I206" s="4"/>
    </row>
    <row r="207" spans="1:12" ht="30" customHeight="1" x14ac:dyDescent="0.25">
      <c r="A207" s="32"/>
      <c r="B207" s="78" t="s">
        <v>100</v>
      </c>
      <c r="C207" s="25"/>
      <c r="D207" s="25"/>
      <c r="E207" s="87">
        <v>16</v>
      </c>
      <c r="F207" s="89" t="s">
        <v>196</v>
      </c>
      <c r="G207" s="84">
        <v>3600000</v>
      </c>
      <c r="H207" s="74">
        <f t="shared" si="4"/>
        <v>57600000</v>
      </c>
      <c r="I207" s="4"/>
    </row>
    <row r="208" spans="1:12" ht="30" customHeight="1" x14ac:dyDescent="0.25">
      <c r="A208" s="32"/>
      <c r="B208" s="80" t="s">
        <v>223</v>
      </c>
      <c r="C208" s="81"/>
      <c r="D208" s="81"/>
      <c r="E208" s="88"/>
      <c r="F208" s="90"/>
      <c r="G208" s="85"/>
      <c r="H208" s="83">
        <f>H209+H212+H218+H221</f>
        <v>389445000</v>
      </c>
      <c r="I208" s="4"/>
    </row>
    <row r="209" spans="1:12" s="12" customFormat="1" ht="30" customHeight="1" x14ac:dyDescent="0.25">
      <c r="A209" s="30"/>
      <c r="B209" s="19" t="s">
        <v>208</v>
      </c>
      <c r="C209" s="19"/>
      <c r="D209" s="19"/>
      <c r="E209" s="21"/>
      <c r="F209" s="22"/>
      <c r="G209" s="23"/>
      <c r="H209" s="77">
        <f>SUM(H210:H211)</f>
        <v>4895000</v>
      </c>
      <c r="I209" s="2"/>
      <c r="L209" s="24"/>
    </row>
    <row r="210" spans="1:12" ht="30" customHeight="1" x14ac:dyDescent="0.25">
      <c r="A210" s="32"/>
      <c r="B210" s="62" t="s">
        <v>209</v>
      </c>
      <c r="C210" s="62"/>
      <c r="D210" s="62"/>
      <c r="E210" s="27">
        <v>1</v>
      </c>
      <c r="F210" s="63" t="s">
        <v>50</v>
      </c>
      <c r="G210" s="29">
        <v>4345000</v>
      </c>
      <c r="H210" s="74">
        <f t="shared" si="4"/>
        <v>4345000</v>
      </c>
      <c r="I210" s="4"/>
    </row>
    <row r="211" spans="1:12" ht="30" customHeight="1" x14ac:dyDescent="0.25">
      <c r="A211" s="32"/>
      <c r="B211" s="62" t="s">
        <v>210</v>
      </c>
      <c r="C211" s="62"/>
      <c r="D211" s="62"/>
      <c r="E211" s="27">
        <v>1</v>
      </c>
      <c r="F211" s="63" t="s">
        <v>50</v>
      </c>
      <c r="G211" s="29">
        <v>550000</v>
      </c>
      <c r="H211" s="74">
        <f t="shared" si="4"/>
        <v>550000</v>
      </c>
      <c r="I211" s="4"/>
    </row>
    <row r="212" spans="1:12" s="12" customFormat="1" ht="30" customHeight="1" x14ac:dyDescent="0.25">
      <c r="A212" s="30"/>
      <c r="B212" s="19" t="s">
        <v>211</v>
      </c>
      <c r="C212" s="19"/>
      <c r="D212" s="19"/>
      <c r="E212" s="21">
        <v>0</v>
      </c>
      <c r="F212" s="22"/>
      <c r="G212" s="23">
        <v>0</v>
      </c>
      <c r="H212" s="77">
        <f>SUM(H213:H217)</f>
        <v>128250000</v>
      </c>
      <c r="I212" s="2"/>
      <c r="L212" s="24"/>
    </row>
    <row r="213" spans="1:12" ht="30" customHeight="1" x14ac:dyDescent="0.25">
      <c r="A213" s="32"/>
      <c r="B213" s="62" t="s">
        <v>212</v>
      </c>
      <c r="C213" s="62"/>
      <c r="D213" s="62"/>
      <c r="E213" s="27">
        <v>21</v>
      </c>
      <c r="F213" s="63" t="s">
        <v>50</v>
      </c>
      <c r="G213" s="29">
        <v>550000</v>
      </c>
      <c r="H213" s="74">
        <f t="shared" ref="H213:H223" si="5">E213*G213</f>
        <v>11550000</v>
      </c>
      <c r="I213" s="4"/>
    </row>
    <row r="214" spans="1:12" ht="30" customHeight="1" x14ac:dyDescent="0.25">
      <c r="A214" s="32"/>
      <c r="B214" s="62" t="s">
        <v>213</v>
      </c>
      <c r="C214" s="62"/>
      <c r="D214" s="62"/>
      <c r="E214" s="27">
        <v>1</v>
      </c>
      <c r="F214" s="63" t="s">
        <v>50</v>
      </c>
      <c r="G214" s="29">
        <v>4500000</v>
      </c>
      <c r="H214" s="74">
        <f t="shared" si="5"/>
        <v>4500000</v>
      </c>
      <c r="I214" s="4"/>
    </row>
    <row r="215" spans="1:12" ht="30" customHeight="1" x14ac:dyDescent="0.25">
      <c r="A215" s="32"/>
      <c r="B215" s="62" t="s">
        <v>89</v>
      </c>
      <c r="C215" s="62"/>
      <c r="D215" s="62"/>
      <c r="E215" s="27">
        <v>21</v>
      </c>
      <c r="F215" s="63" t="s">
        <v>50</v>
      </c>
      <c r="G215" s="29">
        <v>2750000</v>
      </c>
      <c r="H215" s="74">
        <f t="shared" si="5"/>
        <v>57750000</v>
      </c>
      <c r="I215" s="4"/>
    </row>
    <row r="216" spans="1:12" ht="30" customHeight="1" x14ac:dyDescent="0.25">
      <c r="A216" s="32"/>
      <c r="B216" s="62" t="s">
        <v>214</v>
      </c>
      <c r="C216" s="62"/>
      <c r="D216" s="62"/>
      <c r="E216" s="27">
        <v>1</v>
      </c>
      <c r="F216" s="63" t="s">
        <v>50</v>
      </c>
      <c r="G216" s="29">
        <v>42900000</v>
      </c>
      <c r="H216" s="74">
        <f t="shared" si="5"/>
        <v>42900000</v>
      </c>
      <c r="I216" s="4"/>
    </row>
    <row r="217" spans="1:12" ht="30" customHeight="1" x14ac:dyDescent="0.25">
      <c r="A217" s="32"/>
      <c r="B217" s="62" t="s">
        <v>215</v>
      </c>
      <c r="C217" s="62"/>
      <c r="D217" s="62"/>
      <c r="E217" s="27">
        <v>21</v>
      </c>
      <c r="F217" s="63" t="s">
        <v>50</v>
      </c>
      <c r="G217" s="29">
        <v>550000</v>
      </c>
      <c r="H217" s="74">
        <f t="shared" si="5"/>
        <v>11550000</v>
      </c>
      <c r="I217" s="4"/>
    </row>
    <row r="218" spans="1:12" s="12" customFormat="1" ht="30" customHeight="1" x14ac:dyDescent="0.25">
      <c r="A218" s="30"/>
      <c r="B218" s="19" t="s">
        <v>216</v>
      </c>
      <c r="C218" s="19"/>
      <c r="D218" s="19"/>
      <c r="E218" s="21">
        <v>0</v>
      </c>
      <c r="F218" s="22"/>
      <c r="G218" s="23">
        <v>0</v>
      </c>
      <c r="H218" s="77">
        <f>SUM(H219:H220)</f>
        <v>228800000</v>
      </c>
      <c r="I218" s="2"/>
      <c r="L218" s="24"/>
    </row>
    <row r="219" spans="1:12" ht="30" customHeight="1" x14ac:dyDescent="0.25">
      <c r="A219" s="32"/>
      <c r="B219" s="62" t="s">
        <v>217</v>
      </c>
      <c r="C219" s="62"/>
      <c r="D219" s="62"/>
      <c r="E219" s="27">
        <v>208</v>
      </c>
      <c r="F219" s="63" t="s">
        <v>50</v>
      </c>
      <c r="G219" s="29">
        <v>550000</v>
      </c>
      <c r="H219" s="74">
        <f t="shared" si="5"/>
        <v>114400000</v>
      </c>
      <c r="I219" s="4"/>
    </row>
    <row r="220" spans="1:12" ht="30" customHeight="1" x14ac:dyDescent="0.25">
      <c r="A220" s="32"/>
      <c r="B220" s="62" t="s">
        <v>215</v>
      </c>
      <c r="C220" s="62"/>
      <c r="D220" s="62"/>
      <c r="E220" s="27">
        <v>208</v>
      </c>
      <c r="F220" s="63" t="s">
        <v>50</v>
      </c>
      <c r="G220" s="29">
        <v>550000</v>
      </c>
      <c r="H220" s="74">
        <f t="shared" si="5"/>
        <v>114400000</v>
      </c>
      <c r="I220" s="4"/>
    </row>
    <row r="221" spans="1:12" s="12" customFormat="1" ht="30" customHeight="1" x14ac:dyDescent="0.25">
      <c r="A221" s="30"/>
      <c r="B221" s="19" t="s">
        <v>218</v>
      </c>
      <c r="C221" s="19"/>
      <c r="D221" s="19"/>
      <c r="E221" s="21">
        <v>0</v>
      </c>
      <c r="F221" s="22"/>
      <c r="G221" s="23">
        <v>0</v>
      </c>
      <c r="H221" s="77">
        <f>SUM(H222:H223)</f>
        <v>27500000</v>
      </c>
      <c r="I221" s="2"/>
      <c r="L221" s="24"/>
    </row>
    <row r="222" spans="1:12" ht="30" customHeight="1" x14ac:dyDescent="0.25">
      <c r="A222" s="32"/>
      <c r="B222" s="62" t="s">
        <v>219</v>
      </c>
      <c r="C222" s="62"/>
      <c r="D222" s="62"/>
      <c r="E222" s="27">
        <v>25</v>
      </c>
      <c r="F222" s="63" t="s">
        <v>50</v>
      </c>
      <c r="G222" s="29">
        <v>550000</v>
      </c>
      <c r="H222" s="74">
        <f t="shared" si="5"/>
        <v>13750000</v>
      </c>
      <c r="I222" s="4"/>
    </row>
    <row r="223" spans="1:12" ht="30" customHeight="1" x14ac:dyDescent="0.25">
      <c r="A223" s="32"/>
      <c r="B223" s="62" t="s">
        <v>215</v>
      </c>
      <c r="C223" s="62"/>
      <c r="D223" s="62"/>
      <c r="E223" s="27">
        <v>25</v>
      </c>
      <c r="F223" s="63" t="s">
        <v>50</v>
      </c>
      <c r="G223" s="29">
        <v>550000</v>
      </c>
      <c r="H223" s="74">
        <f t="shared" si="5"/>
        <v>13750000</v>
      </c>
      <c r="I223" s="4"/>
    </row>
    <row r="224" spans="1:12" s="12" customFormat="1" ht="30" customHeight="1" x14ac:dyDescent="0.25">
      <c r="A224" s="30"/>
      <c r="B224" s="57" t="s">
        <v>114</v>
      </c>
      <c r="C224" s="57"/>
      <c r="D224" s="57"/>
      <c r="E224" s="42">
        <v>0</v>
      </c>
      <c r="F224" s="58"/>
      <c r="G224" s="43">
        <v>0</v>
      </c>
      <c r="H224" s="75">
        <f>H225+H230+H234</f>
        <v>226600000</v>
      </c>
      <c r="I224" s="44"/>
      <c r="L224" s="24"/>
    </row>
    <row r="225" spans="1:12" s="12" customFormat="1" ht="30" customHeight="1" x14ac:dyDescent="0.25">
      <c r="A225" s="30"/>
      <c r="B225" s="19" t="s">
        <v>105</v>
      </c>
      <c r="C225" s="19"/>
      <c r="D225" s="19"/>
      <c r="E225" s="21">
        <v>0</v>
      </c>
      <c r="F225" s="22"/>
      <c r="G225" s="23">
        <v>0</v>
      </c>
      <c r="H225" s="77">
        <f>SUM(H226:H229)</f>
        <v>96250000</v>
      </c>
      <c r="I225" s="2"/>
      <c r="L225" s="24"/>
    </row>
    <row r="226" spans="1:12" ht="30" customHeight="1" x14ac:dyDescent="0.25">
      <c r="A226" s="32"/>
      <c r="B226" s="25" t="s">
        <v>106</v>
      </c>
      <c r="C226" s="25"/>
      <c r="D226" s="25"/>
      <c r="E226" s="27">
        <v>1</v>
      </c>
      <c r="F226" s="28" t="s">
        <v>50</v>
      </c>
      <c r="G226" s="29">
        <v>27500000</v>
      </c>
      <c r="H226" s="74">
        <f t="shared" ref="H226:H229" si="6">E226*G226</f>
        <v>27500000</v>
      </c>
      <c r="I226" s="4"/>
    </row>
    <row r="227" spans="1:12" ht="30" customHeight="1" x14ac:dyDescent="0.25">
      <c r="A227" s="32"/>
      <c r="B227" s="25" t="s">
        <v>107</v>
      </c>
      <c r="C227" s="25"/>
      <c r="D227" s="25"/>
      <c r="E227" s="27">
        <v>1</v>
      </c>
      <c r="F227" s="28" t="s">
        <v>50</v>
      </c>
      <c r="G227" s="29">
        <v>27500000</v>
      </c>
      <c r="H227" s="74">
        <f t="shared" si="6"/>
        <v>27500000</v>
      </c>
      <c r="I227" s="4"/>
    </row>
    <row r="228" spans="1:12" ht="30" customHeight="1" x14ac:dyDescent="0.25">
      <c r="A228" s="32"/>
      <c r="B228" s="25" t="s">
        <v>108</v>
      </c>
      <c r="C228" s="25"/>
      <c r="D228" s="25"/>
      <c r="E228" s="27">
        <v>1</v>
      </c>
      <c r="F228" s="28" t="s">
        <v>50</v>
      </c>
      <c r="G228" s="29">
        <v>27500000</v>
      </c>
      <c r="H228" s="74">
        <f t="shared" si="6"/>
        <v>27500000</v>
      </c>
      <c r="I228" s="4"/>
    </row>
    <row r="229" spans="1:12" ht="30" customHeight="1" x14ac:dyDescent="0.25">
      <c r="A229" s="32"/>
      <c r="B229" s="25" t="s">
        <v>109</v>
      </c>
      <c r="C229" s="25"/>
      <c r="D229" s="25"/>
      <c r="E229" s="27">
        <v>1</v>
      </c>
      <c r="F229" s="28" t="s">
        <v>50</v>
      </c>
      <c r="G229" s="29">
        <v>13750000</v>
      </c>
      <c r="H229" s="74">
        <f t="shared" si="6"/>
        <v>13750000</v>
      </c>
      <c r="I229" s="4"/>
    </row>
    <row r="230" spans="1:12" s="12" customFormat="1" ht="30" customHeight="1" x14ac:dyDescent="0.25">
      <c r="A230" s="30"/>
      <c r="B230" s="19" t="s">
        <v>115</v>
      </c>
      <c r="C230" s="19"/>
      <c r="D230" s="19"/>
      <c r="E230" s="21">
        <v>0</v>
      </c>
      <c r="F230" s="22"/>
      <c r="G230" s="23">
        <v>0</v>
      </c>
      <c r="H230" s="77">
        <f>SUM(H231:H233)</f>
        <v>108350000</v>
      </c>
      <c r="I230" s="2"/>
      <c r="L230" s="24"/>
    </row>
    <row r="231" spans="1:12" ht="30" customHeight="1" x14ac:dyDescent="0.25">
      <c r="A231" s="32"/>
      <c r="B231" s="25" t="s">
        <v>220</v>
      </c>
      <c r="C231" s="25"/>
      <c r="D231" s="25"/>
      <c r="E231" s="27">
        <v>1</v>
      </c>
      <c r="F231" s="28" t="s">
        <v>120</v>
      </c>
      <c r="G231" s="29">
        <v>22000000</v>
      </c>
      <c r="H231" s="74">
        <f t="shared" ref="H231:H233" si="7">E231*G231</f>
        <v>22000000</v>
      </c>
      <c r="I231" s="4"/>
    </row>
    <row r="232" spans="1:12" ht="30" customHeight="1" x14ac:dyDescent="0.25">
      <c r="A232" s="32"/>
      <c r="B232" s="25" t="s">
        <v>221</v>
      </c>
      <c r="C232" s="25"/>
      <c r="D232" s="25"/>
      <c r="E232" s="27">
        <v>1</v>
      </c>
      <c r="F232" s="28" t="s">
        <v>120</v>
      </c>
      <c r="G232" s="29">
        <f>3500000+(10%*3500000)</f>
        <v>3850000</v>
      </c>
      <c r="H232" s="74">
        <f t="shared" si="7"/>
        <v>3850000</v>
      </c>
      <c r="I232" s="4"/>
    </row>
    <row r="233" spans="1:12" ht="30" customHeight="1" x14ac:dyDescent="0.25">
      <c r="A233" s="32"/>
      <c r="B233" s="25" t="s">
        <v>116</v>
      </c>
      <c r="C233" s="25"/>
      <c r="D233" s="25"/>
      <c r="E233" s="27">
        <v>300</v>
      </c>
      <c r="F233" s="28" t="s">
        <v>119</v>
      </c>
      <c r="G233" s="29">
        <f>250000+(10%*250000)</f>
        <v>275000</v>
      </c>
      <c r="H233" s="74">
        <f t="shared" si="7"/>
        <v>82500000</v>
      </c>
      <c r="I233" s="4"/>
    </row>
    <row r="234" spans="1:12" s="12" customFormat="1" ht="30" customHeight="1" x14ac:dyDescent="0.25">
      <c r="A234" s="30"/>
      <c r="B234" s="19" t="s">
        <v>117</v>
      </c>
      <c r="C234" s="19"/>
      <c r="D234" s="19"/>
      <c r="E234" s="21">
        <v>0</v>
      </c>
      <c r="F234" s="22"/>
      <c r="G234" s="23">
        <v>0</v>
      </c>
      <c r="H234" s="77">
        <f>SUM(H235:H235)</f>
        <v>22000000</v>
      </c>
      <c r="I234" s="2"/>
      <c r="L234" s="24"/>
    </row>
    <row r="235" spans="1:12" ht="30" customHeight="1" x14ac:dyDescent="0.25">
      <c r="A235" s="32"/>
      <c r="B235" s="25" t="s">
        <v>118</v>
      </c>
      <c r="C235" s="25"/>
      <c r="D235" s="25"/>
      <c r="E235" s="27">
        <v>1</v>
      </c>
      <c r="F235" s="28" t="s">
        <v>120</v>
      </c>
      <c r="G235" s="29">
        <f>20000000+(10%*20000000)</f>
        <v>22000000</v>
      </c>
      <c r="H235" s="74">
        <f t="shared" ref="H235" si="8">E235*G235</f>
        <v>22000000</v>
      </c>
      <c r="I235" s="4"/>
    </row>
    <row r="237" spans="1:12" ht="19.899999999999999" customHeight="1" x14ac:dyDescent="0.25">
      <c r="A237" s="91"/>
      <c r="B237" s="91"/>
      <c r="C237" s="91"/>
      <c r="D237" s="91"/>
      <c r="E237" s="91"/>
      <c r="F237" s="91"/>
      <c r="G237" s="91"/>
      <c r="H237" s="91"/>
      <c r="I237" s="91"/>
    </row>
    <row r="238" spans="1:12" ht="30" customHeight="1" x14ac:dyDescent="0.25">
      <c r="A238" s="91"/>
      <c r="B238" s="92" t="s">
        <v>224</v>
      </c>
      <c r="C238" s="91"/>
      <c r="D238" s="91"/>
      <c r="E238" s="91"/>
      <c r="F238" s="92"/>
      <c r="G238" s="92" t="s">
        <v>225</v>
      </c>
      <c r="H238" s="91"/>
      <c r="I238" s="91"/>
    </row>
    <row r="239" spans="1:12" ht="30" customHeight="1" x14ac:dyDescent="0.25">
      <c r="A239" s="91"/>
      <c r="B239" s="92" t="s">
        <v>226</v>
      </c>
      <c r="C239" s="91"/>
      <c r="D239" s="91"/>
      <c r="E239" s="91"/>
      <c r="F239" s="92"/>
      <c r="G239" s="92" t="s">
        <v>227</v>
      </c>
      <c r="H239" s="91"/>
      <c r="I239" s="91"/>
    </row>
    <row r="240" spans="1:12" ht="30" customHeight="1" x14ac:dyDescent="0.25">
      <c r="A240" s="91"/>
      <c r="B240" s="92" t="s">
        <v>228</v>
      </c>
      <c r="C240" s="91"/>
      <c r="D240" s="91"/>
      <c r="E240" s="91"/>
      <c r="F240" s="92"/>
      <c r="G240" s="92" t="s">
        <v>228</v>
      </c>
      <c r="H240" s="91"/>
      <c r="I240" s="91"/>
    </row>
    <row r="241" spans="1:9" ht="19.899999999999999" customHeight="1" x14ac:dyDescent="0.25">
      <c r="A241" s="91"/>
      <c r="B241" s="91"/>
      <c r="C241" s="91"/>
      <c r="D241" s="91"/>
      <c r="E241" s="91"/>
      <c r="F241" s="92"/>
      <c r="G241" s="92"/>
      <c r="H241" s="91"/>
      <c r="I241" s="91"/>
    </row>
    <row r="242" spans="1:9" ht="30" customHeight="1" x14ac:dyDescent="0.25">
      <c r="A242" s="91"/>
      <c r="B242" s="91"/>
      <c r="C242" s="91"/>
      <c r="D242" s="91"/>
      <c r="E242" s="92"/>
      <c r="F242" s="92"/>
      <c r="G242" s="92"/>
      <c r="H242" s="92"/>
      <c r="I242" s="92"/>
    </row>
    <row r="243" spans="1:9" ht="19.899999999999999" customHeight="1" x14ac:dyDescent="0.25">
      <c r="A243" s="91"/>
      <c r="B243" s="93" t="s">
        <v>229</v>
      </c>
      <c r="C243" s="91"/>
      <c r="D243" s="91"/>
      <c r="E243" s="91"/>
      <c r="F243" s="92"/>
      <c r="G243" s="93" t="s">
        <v>230</v>
      </c>
      <c r="H243" s="91"/>
      <c r="I243" s="91"/>
    </row>
    <row r="244" spans="1:9" ht="30" customHeight="1" x14ac:dyDescent="0.25">
      <c r="A244" s="91"/>
      <c r="B244" s="92" t="s">
        <v>231</v>
      </c>
      <c r="C244" s="91"/>
      <c r="D244" s="91"/>
      <c r="E244" s="91"/>
      <c r="F244" s="92"/>
      <c r="G244" s="92" t="s">
        <v>232</v>
      </c>
      <c r="H244" s="91"/>
      <c r="I244" s="91"/>
    </row>
    <row r="245" spans="1:9" ht="30" customHeight="1" x14ac:dyDescent="0.25">
      <c r="A245" s="91"/>
      <c r="B245" s="92" t="s">
        <v>233</v>
      </c>
      <c r="C245" s="91"/>
      <c r="D245" s="91"/>
      <c r="E245" s="91"/>
      <c r="F245" s="92"/>
      <c r="G245" s="92" t="s">
        <v>234</v>
      </c>
      <c r="H245" s="91"/>
      <c r="I245" s="92"/>
    </row>
  </sheetData>
  <mergeCells count="29">
    <mergeCell ref="A6:B6"/>
    <mergeCell ref="A1:I1"/>
    <mergeCell ref="A2:I2"/>
    <mergeCell ref="A4:B4"/>
    <mergeCell ref="A5:B5"/>
    <mergeCell ref="D5:I5"/>
    <mergeCell ref="A16:B16"/>
    <mergeCell ref="A7:B7"/>
    <mergeCell ref="A8:B8"/>
    <mergeCell ref="A9:B9"/>
    <mergeCell ref="A10:B10"/>
    <mergeCell ref="A11:B11"/>
    <mergeCell ref="A12:B12"/>
    <mergeCell ref="D12:I12"/>
    <mergeCell ref="A13:B13"/>
    <mergeCell ref="A14:B14"/>
    <mergeCell ref="D14:I14"/>
    <mergeCell ref="A15:B15"/>
    <mergeCell ref="G20:G21"/>
    <mergeCell ref="H20:H21"/>
    <mergeCell ref="I20:I21"/>
    <mergeCell ref="E22:F22"/>
    <mergeCell ref="A17:B17"/>
    <mergeCell ref="A20:A21"/>
    <mergeCell ref="B20:B21"/>
    <mergeCell ref="C20:C21"/>
    <mergeCell ref="D20:D21"/>
    <mergeCell ref="E20:F21"/>
    <mergeCell ref="D18:I18"/>
  </mergeCells>
  <printOptions horizontalCentered="1"/>
  <pageMargins left="0.48622047200000001" right="0.25" top="0.539370079" bottom="0.73622047199999996" header="0.31496062992126" footer="0.31496062992126"/>
  <pageSetup paperSize="9" scale="62" fitToHeight="0" orientation="landscape" horizontalDpi="360" verticalDpi="360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pemeliharaan</vt:lpstr>
      <vt:lpstr>pemeliharaan!Print_Area</vt:lpstr>
      <vt:lpstr>pemeliharaan!Print_Titles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Rony</cp:lastModifiedBy>
  <cp:lastPrinted>2021-11-30T02:15:21Z</cp:lastPrinted>
  <dcterms:created xsi:type="dcterms:W3CDTF">2020-10-05T03:10:16Z</dcterms:created>
  <dcterms:modified xsi:type="dcterms:W3CDTF">2022-01-09T14:32:33Z</dcterms:modified>
</cp:coreProperties>
</file>