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DWH HP NOTEBOOK\TENDER TIDAK MENGIKAT 2022\1. PERMAKANAN TARUNA 2022\"/>
    </mc:Choice>
  </mc:AlternateContent>
  <xr:revisionPtr revIDLastSave="0" documentId="13_ncr:1_{862ED19F-1DEE-4555-A619-9499AC55A5C6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harga satuan" sheetId="1" r:id="rId1"/>
    <sheet name="analisa menu" sheetId="2" r:id="rId2"/>
    <sheet name="analisa biaya operasional" sheetId="5" r:id="rId3"/>
    <sheet name="rekapitulasi" sheetId="4" r:id="rId4"/>
    <sheet name="HPS" sheetId="6" r:id="rId5"/>
    <sheet name="Sheet2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4">HPS!$B$1:$I$39</definedName>
    <definedName name="_xlnm.Print_Area" localSheetId="3">rekapitulasi!$A$1:$F$36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8" l="1"/>
  <c r="G4" i="8"/>
  <c r="E5" i="8"/>
  <c r="G5" i="8" s="1"/>
  <c r="E6" i="8"/>
  <c r="G6" i="8" s="1"/>
  <c r="E4" i="8"/>
  <c r="E7" i="8" l="1"/>
  <c r="G14" i="6" s="1"/>
  <c r="G16" i="6" s="1"/>
  <c r="G18" i="6" s="1"/>
  <c r="G23" i="6" s="1"/>
  <c r="G7" i="8"/>
  <c r="E6" i="6" l="1"/>
  <c r="H23" i="6"/>
  <c r="E7" i="6"/>
  <c r="B7" i="6"/>
  <c r="E5" i="6"/>
  <c r="B5" i="6"/>
  <c r="E4" i="6"/>
  <c r="B4" i="6"/>
  <c r="I437" i="2"/>
  <c r="G437" i="2"/>
  <c r="I23" i="6" l="1"/>
  <c r="F25" i="5" l="1"/>
  <c r="F23" i="5"/>
  <c r="F21" i="5"/>
  <c r="F19" i="5"/>
  <c r="G450" i="2"/>
  <c r="I450" i="2" s="1"/>
  <c r="G401" i="2"/>
  <c r="G327" i="2"/>
  <c r="I317" i="2"/>
  <c r="G317" i="2"/>
  <c r="G299" i="2"/>
  <c r="I299" i="2" s="1"/>
  <c r="G287" i="2"/>
  <c r="G268" i="2"/>
  <c r="I268" i="2" s="1"/>
  <c r="G255" i="2"/>
  <c r="I224" i="2"/>
  <c r="G224" i="2"/>
  <c r="H181" i="2"/>
  <c r="G181" i="2"/>
  <c r="G175" i="2"/>
  <c r="I175" i="2" s="1"/>
  <c r="G15" i="2"/>
  <c r="I15" i="2" s="1"/>
  <c r="A22" i="4"/>
  <c r="N21" i="4"/>
  <c r="M21" i="4"/>
  <c r="K21" i="4"/>
  <c r="C63" i="1" l="1"/>
  <c r="G219" i="2" s="1"/>
  <c r="C48" i="1" l="1"/>
  <c r="G460" i="2" l="1"/>
  <c r="I460" i="2" s="1"/>
  <c r="G448" i="2"/>
  <c r="I448" i="2" s="1"/>
  <c r="G435" i="2"/>
  <c r="I435" i="2" s="1"/>
  <c r="G421" i="2"/>
  <c r="I421" i="2" s="1"/>
  <c r="G404" i="2"/>
  <c r="I404" i="2" s="1"/>
  <c r="G389" i="2"/>
  <c r="I389" i="2" s="1"/>
  <c r="G375" i="2"/>
  <c r="I375" i="2" s="1"/>
  <c r="G361" i="2"/>
  <c r="I361" i="2" s="1"/>
  <c r="G348" i="2"/>
  <c r="I348" i="2" s="1"/>
  <c r="G329" i="2" l="1"/>
  <c r="I329" i="2" s="1"/>
  <c r="I315" i="2"/>
  <c r="I297" i="2"/>
  <c r="I281" i="2"/>
  <c r="G266" i="2"/>
  <c r="I266" i="2" s="1"/>
  <c r="G249" i="2"/>
  <c r="I249" i="2" s="1"/>
  <c r="G236" i="2"/>
  <c r="I236" i="2" s="1"/>
  <c r="G222" i="2"/>
  <c r="I222" i="2" s="1"/>
  <c r="G207" i="2"/>
  <c r="I207" i="2" s="1"/>
  <c r="G191" i="2"/>
  <c r="I191" i="2" s="1"/>
  <c r="I181" i="2"/>
  <c r="G173" i="2"/>
  <c r="I173" i="2" s="1"/>
  <c r="I157" i="2"/>
  <c r="G142" i="2"/>
  <c r="I142" i="2" s="1"/>
  <c r="G129" i="2"/>
  <c r="I129" i="2" s="1"/>
  <c r="G114" i="2"/>
  <c r="I114" i="2" s="1"/>
  <c r="I100" i="2"/>
  <c r="I85" i="2"/>
  <c r="I65" i="2"/>
  <c r="I48" i="2"/>
  <c r="I32" i="2"/>
  <c r="I13" i="2"/>
  <c r="H219" i="2" l="1"/>
  <c r="I219" i="2" s="1"/>
  <c r="G456" i="2" l="1"/>
  <c r="I456" i="2" s="1"/>
  <c r="G418" i="2"/>
  <c r="H418" i="2" s="1"/>
  <c r="I418" i="2" s="1"/>
  <c r="G406" i="2"/>
  <c r="G391" i="2"/>
  <c r="I391" i="2" s="1"/>
  <c r="J393" i="2" s="1"/>
  <c r="C14" i="4" s="1"/>
  <c r="G385" i="2"/>
  <c r="H385" i="2" s="1"/>
  <c r="I385" i="2" s="1"/>
  <c r="G363" i="2"/>
  <c r="H363" i="2" s="1"/>
  <c r="I363" i="2" s="1"/>
  <c r="G358" i="2"/>
  <c r="H358" i="2" s="1"/>
  <c r="I358" i="2" s="1"/>
  <c r="G335" i="2"/>
  <c r="H335" i="2" s="1"/>
  <c r="I335" i="2" s="1"/>
  <c r="G325" i="2"/>
  <c r="H325" i="2" s="1"/>
  <c r="I325" i="2" s="1"/>
  <c r="G312" i="2"/>
  <c r="H312" i="2" s="1"/>
  <c r="I312" i="2" s="1"/>
  <c r="G457" i="2"/>
  <c r="H457" i="2" s="1"/>
  <c r="I457" i="2" s="1"/>
  <c r="G303" i="2"/>
  <c r="H303" i="2" s="1"/>
  <c r="I303" i="2" s="1"/>
  <c r="G251" i="2"/>
  <c r="G244" i="2"/>
  <c r="H244" i="2" s="1"/>
  <c r="I244" i="2" s="1"/>
  <c r="G229" i="2"/>
  <c r="H229" i="2" s="1"/>
  <c r="I229" i="2" s="1"/>
  <c r="G228" i="2"/>
  <c r="H228" i="2" s="1"/>
  <c r="I228" i="2" s="1"/>
  <c r="G350" i="2"/>
  <c r="I350" i="2" s="1"/>
  <c r="G209" i="2"/>
  <c r="I209" i="2" s="1"/>
  <c r="G434" i="2"/>
  <c r="H434" i="2" s="1"/>
  <c r="I434" i="2" s="1"/>
  <c r="G388" i="2"/>
  <c r="H388" i="2" s="1"/>
  <c r="I388" i="2" s="1"/>
  <c r="G365" i="2"/>
  <c r="H365" i="2" s="1"/>
  <c r="I365" i="2" s="1"/>
  <c r="G346" i="2"/>
  <c r="H346" i="2" s="1"/>
  <c r="I346" i="2" s="1"/>
  <c r="G296" i="2"/>
  <c r="H296" i="2" s="1"/>
  <c r="I296" i="2" s="1"/>
  <c r="G248" i="2"/>
  <c r="H248" i="2" s="1"/>
  <c r="I248" i="2" s="1"/>
  <c r="G206" i="2"/>
  <c r="H206" i="2" s="1"/>
  <c r="I206" i="2" s="1"/>
  <c r="G37" i="2"/>
  <c r="H37" i="2" s="1"/>
  <c r="I37" i="2" s="1"/>
  <c r="G433" i="2"/>
  <c r="H433" i="2" s="1"/>
  <c r="I433" i="2" s="1"/>
  <c r="G387" i="2"/>
  <c r="H387" i="2" s="1"/>
  <c r="I387" i="2" s="1"/>
  <c r="G205" i="2"/>
  <c r="H205" i="2" s="1"/>
  <c r="I205" i="2" s="1"/>
  <c r="G63" i="2"/>
  <c r="H63" i="2" s="1"/>
  <c r="I63" i="2" s="1"/>
  <c r="G64" i="2"/>
  <c r="H64" i="2" s="1"/>
  <c r="I64" i="2" s="1"/>
  <c r="G326" i="2"/>
  <c r="H326" i="2" s="1"/>
  <c r="I326" i="2" s="1"/>
  <c r="G204" i="2"/>
  <c r="H204" i="2" s="1"/>
  <c r="I204" i="2" s="1"/>
  <c r="G277" i="2"/>
  <c r="H277" i="2" s="1"/>
  <c r="I277" i="2" s="1"/>
  <c r="G203" i="2"/>
  <c r="H203" i="2" s="1"/>
  <c r="I203" i="2" s="1"/>
  <c r="G97" i="2"/>
  <c r="H97" i="2" s="1"/>
  <c r="I97" i="2" s="1"/>
  <c r="G417" i="2"/>
  <c r="H417" i="2" s="1"/>
  <c r="I417" i="2" s="1"/>
  <c r="G200" i="2"/>
  <c r="H200" i="2" s="1"/>
  <c r="I200" i="2" s="1"/>
  <c r="G340" i="2"/>
  <c r="H340" i="2" s="1"/>
  <c r="I340" i="2" s="1"/>
  <c r="G183" i="2"/>
  <c r="H183" i="2" s="1"/>
  <c r="I183" i="2" s="1"/>
  <c r="G23" i="2"/>
  <c r="H23" i="2" s="1"/>
  <c r="I23" i="2" s="1"/>
  <c r="G179" i="2"/>
  <c r="H179" i="2" s="1"/>
  <c r="I179" i="2" s="1"/>
  <c r="G9" i="2"/>
  <c r="G407" i="2"/>
  <c r="H407" i="2" s="1"/>
  <c r="I407" i="2" s="1"/>
  <c r="G318" i="2"/>
  <c r="H318" i="2" s="1"/>
  <c r="I318" i="2" s="1"/>
  <c r="J270" i="2"/>
  <c r="E11" i="4" s="1"/>
  <c r="G225" i="2"/>
  <c r="H225" i="2" s="1"/>
  <c r="I225" i="2" s="1"/>
  <c r="J177" i="2"/>
  <c r="E9" i="4" s="1"/>
  <c r="G170" i="2"/>
  <c r="H170" i="2" s="1"/>
  <c r="I170" i="2" s="1"/>
  <c r="G60" i="2"/>
  <c r="H60" i="2" s="1"/>
  <c r="I60" i="2" s="1"/>
  <c r="G262" i="2"/>
  <c r="H262" i="2" s="1"/>
  <c r="I262" i="2" s="1"/>
  <c r="G169" i="2"/>
  <c r="H169" i="2" s="1"/>
  <c r="I169" i="2" s="1"/>
  <c r="G138" i="2"/>
  <c r="H138" i="2" s="1"/>
  <c r="I138" i="2" s="1"/>
  <c r="G427" i="2"/>
  <c r="H427" i="2" s="1"/>
  <c r="I427" i="2" s="1"/>
  <c r="G397" i="2"/>
  <c r="H397" i="2" s="1"/>
  <c r="I397" i="2" s="1"/>
  <c r="G381" i="2"/>
  <c r="H381" i="2" s="1"/>
  <c r="I381" i="2" s="1"/>
  <c r="G369" i="2"/>
  <c r="H369" i="2" s="1"/>
  <c r="I369" i="2" s="1"/>
  <c r="G356" i="2"/>
  <c r="H356" i="2" s="1"/>
  <c r="I356" i="2" s="1"/>
  <c r="G323" i="2"/>
  <c r="H323" i="2" s="1"/>
  <c r="I323" i="2" s="1"/>
  <c r="G289" i="2"/>
  <c r="H289" i="2" s="1"/>
  <c r="I289" i="2" s="1"/>
  <c r="G273" i="2"/>
  <c r="H273" i="2" s="1"/>
  <c r="I273" i="2" s="1"/>
  <c r="G166" i="2"/>
  <c r="H166" i="2" s="1"/>
  <c r="I166" i="2" s="1"/>
  <c r="G75" i="2"/>
  <c r="H75" i="2" s="1"/>
  <c r="I75" i="2" s="1"/>
  <c r="J439" i="2"/>
  <c r="C15" i="4" s="1"/>
  <c r="H401" i="2"/>
  <c r="I401" i="2" s="1"/>
  <c r="H327" i="2"/>
  <c r="I327" i="2" s="1"/>
  <c r="H287" i="2"/>
  <c r="I287" i="2" s="1"/>
  <c r="H255" i="2"/>
  <c r="I255" i="2" s="1"/>
  <c r="J226" i="2"/>
  <c r="E10" i="4" s="1"/>
  <c r="I406" i="2" l="1"/>
  <c r="J408" i="2" s="1"/>
  <c r="E14" i="4" s="1"/>
  <c r="J301" i="2"/>
  <c r="C12" i="4" s="1"/>
  <c r="J211" i="2"/>
  <c r="C10" i="4" s="1"/>
  <c r="J319" i="2"/>
  <c r="E12" i="4" s="1"/>
  <c r="J452" i="2"/>
  <c r="E15" i="4" s="1"/>
  <c r="I251" i="2"/>
  <c r="J253" i="2" s="1"/>
  <c r="C11" i="4" s="1"/>
  <c r="G159" i="2"/>
  <c r="I159" i="2" l="1"/>
  <c r="J161" i="2" s="1"/>
  <c r="C9" i="4" s="1"/>
  <c r="G156" i="2"/>
  <c r="H156" i="2" s="1"/>
  <c r="I156" i="2" s="1"/>
  <c r="G153" i="2"/>
  <c r="H153" i="2" s="1"/>
  <c r="I153" i="2" s="1"/>
  <c r="G151" i="2"/>
  <c r="H151" i="2" s="1"/>
  <c r="I151" i="2" s="1"/>
  <c r="G132" i="2"/>
  <c r="H132" i="2" s="1"/>
  <c r="I132" i="2" s="1"/>
  <c r="G131" i="2"/>
  <c r="I131" i="2" s="1"/>
  <c r="G128" i="2"/>
  <c r="H128" i="2" s="1"/>
  <c r="I128" i="2" s="1"/>
  <c r="G120" i="2"/>
  <c r="H120" i="2" s="1"/>
  <c r="I120" i="2" s="1"/>
  <c r="G116" i="2"/>
  <c r="G113" i="2"/>
  <c r="H113" i="2" s="1"/>
  <c r="I113" i="2" s="1"/>
  <c r="G109" i="2"/>
  <c r="H109" i="2" s="1"/>
  <c r="I109" i="2" s="1"/>
  <c r="G96" i="2"/>
  <c r="H96" i="2" s="1"/>
  <c r="I96" i="2" s="1"/>
  <c r="G87" i="2"/>
  <c r="G77" i="2"/>
  <c r="H77" i="2" s="1"/>
  <c r="I77" i="2" s="1"/>
  <c r="G69" i="2"/>
  <c r="H69" i="2" s="1"/>
  <c r="I69" i="2" s="1"/>
  <c r="G68" i="2"/>
  <c r="H68" i="2" s="1"/>
  <c r="I68" i="2" s="1"/>
  <c r="G61" i="2"/>
  <c r="H61" i="2" s="1"/>
  <c r="I61" i="2" s="1"/>
  <c r="G54" i="2"/>
  <c r="H54" i="2" s="1"/>
  <c r="I54" i="2" s="1"/>
  <c r="G46" i="2"/>
  <c r="H46" i="2" s="1"/>
  <c r="I46" i="2" s="1"/>
  <c r="G44" i="2"/>
  <c r="H44" i="2" s="1"/>
  <c r="I44" i="2" s="1"/>
  <c r="G42" i="2"/>
  <c r="H42" i="2" s="1"/>
  <c r="I42" i="2" s="1"/>
  <c r="G41" i="2"/>
  <c r="H41" i="2" s="1"/>
  <c r="I41" i="2" s="1"/>
  <c r="G38" i="2"/>
  <c r="H38" i="2" s="1"/>
  <c r="I38" i="2" s="1"/>
  <c r="G36" i="2"/>
  <c r="H36" i="2" s="1"/>
  <c r="I36" i="2" s="1"/>
  <c r="G35" i="2"/>
  <c r="H35" i="2" s="1"/>
  <c r="I35" i="2" s="1"/>
  <c r="G34" i="2"/>
  <c r="H34" i="2" s="1"/>
  <c r="I34" i="2" s="1"/>
  <c r="G28" i="2"/>
  <c r="H28" i="2" s="1"/>
  <c r="J89" i="2" l="1"/>
  <c r="E7" i="4" s="1"/>
  <c r="I87" i="2"/>
  <c r="I116" i="2"/>
  <c r="J118" i="2" s="1"/>
  <c r="C8" i="4" s="1"/>
  <c r="J133" i="2"/>
  <c r="E8" i="4" s="1"/>
  <c r="J39" i="2"/>
  <c r="E6" i="4" s="1"/>
  <c r="J17" i="2"/>
  <c r="C6" i="4" s="1"/>
  <c r="G12" i="2"/>
  <c r="H12" i="2" s="1"/>
  <c r="I12" i="2" s="1"/>
  <c r="H9" i="2"/>
  <c r="I9" i="2" s="1"/>
  <c r="G7" i="2"/>
  <c r="H7" i="2" s="1"/>
  <c r="I7" i="2" s="1"/>
  <c r="A6" i="1" l="1"/>
  <c r="A7" i="1" s="1"/>
  <c r="A8" i="1" s="1"/>
  <c r="A9" i="1" s="1"/>
  <c r="A10" i="1" s="1"/>
  <c r="A11" i="1" s="1"/>
  <c r="A12" i="1" s="1"/>
  <c r="C93" i="1"/>
  <c r="C77" i="1"/>
  <c r="C57" i="1"/>
  <c r="G261" i="2"/>
  <c r="H261" i="2" s="1"/>
  <c r="I261" i="2" s="1"/>
  <c r="G294" i="2"/>
  <c r="H294" i="2" s="1"/>
  <c r="I294" i="2" s="1"/>
  <c r="F50" i="1"/>
  <c r="C43" i="1"/>
  <c r="G415" i="2" s="1"/>
  <c r="H415" i="2" s="1"/>
  <c r="I415" i="2" s="1"/>
  <c r="C40" i="1"/>
  <c r="C32" i="1"/>
  <c r="G197" i="2" s="1"/>
  <c r="H197" i="2" s="1"/>
  <c r="I197" i="2" s="1"/>
  <c r="C26" i="1"/>
  <c r="G275" i="2"/>
  <c r="H275" i="2" s="1"/>
  <c r="I275" i="2" s="1"/>
  <c r="C17" i="1"/>
  <c r="C9" i="1"/>
  <c r="G73" i="2" s="1"/>
  <c r="H73" i="2" s="1"/>
  <c r="I73" i="2" s="1"/>
  <c r="L4" i="1"/>
  <c r="C4" i="1"/>
  <c r="A13" i="1" l="1"/>
  <c r="A14" i="1" s="1"/>
  <c r="A15" i="1" s="1"/>
  <c r="A16" i="1" s="1"/>
  <c r="A17" i="1" s="1"/>
  <c r="A18" i="1" s="1"/>
  <c r="A19" i="1" s="1"/>
  <c r="A20" i="1" s="1"/>
  <c r="G455" i="2"/>
  <c r="H455" i="2" s="1"/>
  <c r="I455" i="2" s="1"/>
  <c r="G413" i="2"/>
  <c r="H413" i="2" s="1"/>
  <c r="I413" i="2" s="1"/>
  <c r="G382" i="2"/>
  <c r="H382" i="2" s="1"/>
  <c r="I382" i="2" s="1"/>
  <c r="G345" i="2"/>
  <c r="H345" i="2" s="1"/>
  <c r="I345" i="2" s="1"/>
  <c r="G304" i="2"/>
  <c r="H304" i="2" s="1"/>
  <c r="I304" i="2" s="1"/>
  <c r="G276" i="2"/>
  <c r="H276" i="2" s="1"/>
  <c r="I276" i="2" s="1"/>
  <c r="G243" i="2"/>
  <c r="H243" i="2" s="1"/>
  <c r="I243" i="2" s="1"/>
  <c r="G188" i="2"/>
  <c r="H188" i="2" s="1"/>
  <c r="I188" i="2" s="1"/>
  <c r="G150" i="2"/>
  <c r="H150" i="2" s="1"/>
  <c r="I150" i="2" s="1"/>
  <c r="G256" i="2"/>
  <c r="H256" i="2" s="1"/>
  <c r="I256" i="2" s="1"/>
  <c r="G386" i="2"/>
  <c r="H386" i="2" s="1"/>
  <c r="I386" i="2" s="1"/>
  <c r="G288" i="2"/>
  <c r="H288" i="2" s="1"/>
  <c r="I288" i="2" s="1"/>
  <c r="G444" i="2"/>
  <c r="H444" i="2" s="1"/>
  <c r="I444" i="2" s="1"/>
  <c r="G411" i="2"/>
  <c r="H411" i="2" s="1"/>
  <c r="I411" i="2" s="1"/>
  <c r="G373" i="2"/>
  <c r="H373" i="2" s="1"/>
  <c r="I373" i="2" s="1"/>
  <c r="G337" i="2"/>
  <c r="H337" i="2" s="1"/>
  <c r="I337" i="2" s="1"/>
  <c r="G292" i="2"/>
  <c r="H292" i="2" s="1"/>
  <c r="I292" i="2" s="1"/>
  <c r="G258" i="2"/>
  <c r="H258" i="2" s="1"/>
  <c r="I258" i="2" s="1"/>
  <c r="G234" i="2"/>
  <c r="H234" i="2" s="1"/>
  <c r="I234" i="2" s="1"/>
  <c r="G182" i="2"/>
  <c r="H182" i="2" s="1"/>
  <c r="I182" i="2" s="1"/>
  <c r="G442" i="2"/>
  <c r="H442" i="2" s="1"/>
  <c r="I442" i="2" s="1"/>
  <c r="G399" i="2"/>
  <c r="H399" i="2" s="1"/>
  <c r="I399" i="2" s="1"/>
  <c r="G370" i="2"/>
  <c r="H370" i="2" s="1"/>
  <c r="I370" i="2" s="1"/>
  <c r="G324" i="2"/>
  <c r="H324" i="2" s="1"/>
  <c r="I324" i="2" s="1"/>
  <c r="G290" i="2"/>
  <c r="H290" i="2" s="1"/>
  <c r="I290" i="2" s="1"/>
  <c r="G231" i="2"/>
  <c r="H231" i="2" s="1"/>
  <c r="I231" i="2" s="1"/>
  <c r="G167" i="2"/>
  <c r="H167" i="2" s="1"/>
  <c r="I167" i="2" s="1"/>
  <c r="G458" i="2"/>
  <c r="H458" i="2" s="1"/>
  <c r="I458" i="2" s="1"/>
  <c r="G430" i="2"/>
  <c r="H430" i="2" s="1"/>
  <c r="I430" i="2" s="1"/>
  <c r="G357" i="2"/>
  <c r="H357" i="2" s="1"/>
  <c r="I357" i="2" s="1"/>
  <c r="G306" i="2"/>
  <c r="H306" i="2" s="1"/>
  <c r="I306" i="2" s="1"/>
  <c r="G246" i="2"/>
  <c r="H246" i="2" s="1"/>
  <c r="I246" i="2" s="1"/>
  <c r="G216" i="2"/>
  <c r="H216" i="2" s="1"/>
  <c r="I216" i="2" s="1"/>
  <c r="G164" i="2"/>
  <c r="H164" i="2" s="1"/>
  <c r="I164" i="2" s="1"/>
  <c r="G137" i="2"/>
  <c r="H137" i="2" s="1"/>
  <c r="I137" i="2" s="1"/>
  <c r="G140" i="2"/>
  <c r="H140" i="2" s="1"/>
  <c r="I140" i="2" s="1"/>
  <c r="G108" i="2"/>
  <c r="H108" i="2" s="1"/>
  <c r="I108" i="2" s="1"/>
  <c r="G98" i="2"/>
  <c r="H98" i="2" s="1"/>
  <c r="I98" i="2" s="1"/>
  <c r="G154" i="2"/>
  <c r="H154" i="2" s="1"/>
  <c r="I154" i="2" s="1"/>
  <c r="G94" i="2"/>
  <c r="H94" i="2" s="1"/>
  <c r="I94" i="2" s="1"/>
  <c r="G121" i="2"/>
  <c r="H121" i="2" s="1"/>
  <c r="I121" i="2" s="1"/>
  <c r="G22" i="2"/>
  <c r="H22" i="2" s="1"/>
  <c r="I22" i="2" s="1"/>
  <c r="G180" i="2"/>
  <c r="H180" i="2" s="1"/>
  <c r="I180" i="2" s="1"/>
  <c r="G198" i="2"/>
  <c r="H198" i="2" s="1"/>
  <c r="I198" i="2" s="1"/>
  <c r="G355" i="2"/>
  <c r="H355" i="2" s="1"/>
  <c r="I355" i="2" s="1"/>
  <c r="G165" i="2"/>
  <c r="H165" i="2" s="1"/>
  <c r="I165" i="2" s="1"/>
  <c r="G305" i="2"/>
  <c r="H305" i="2" s="1"/>
  <c r="I305" i="2" s="1"/>
  <c r="G322" i="2"/>
  <c r="H322" i="2" s="1"/>
  <c r="I322" i="2" s="1"/>
  <c r="G149" i="2"/>
  <c r="H149" i="2" s="1"/>
  <c r="I149" i="2" s="1"/>
  <c r="G136" i="2"/>
  <c r="H136" i="2" s="1"/>
  <c r="I136" i="2" s="1"/>
  <c r="G453" i="2"/>
  <c r="H453" i="2" s="1"/>
  <c r="I453" i="2" s="1"/>
  <c r="G394" i="2"/>
  <c r="H394" i="2" s="1"/>
  <c r="I394" i="2" s="1"/>
  <c r="G334" i="2"/>
  <c r="H334" i="2" s="1"/>
  <c r="I334" i="2" s="1"/>
  <c r="G271" i="2"/>
  <c r="H271" i="2" s="1"/>
  <c r="I271" i="2" s="1"/>
  <c r="G212" i="2"/>
  <c r="H212" i="2" s="1"/>
  <c r="I212" i="2" s="1"/>
  <c r="G147" i="2"/>
  <c r="H147" i="2" s="1"/>
  <c r="I147" i="2" s="1"/>
  <c r="G254" i="2"/>
  <c r="H254" i="2" s="1"/>
  <c r="I254" i="2" s="1"/>
  <c r="G426" i="2"/>
  <c r="H426" i="2" s="1"/>
  <c r="I426" i="2" s="1"/>
  <c r="G241" i="2"/>
  <c r="H241" i="2" s="1"/>
  <c r="I241" i="2" s="1"/>
  <c r="G440" i="2"/>
  <c r="H440" i="2" s="1"/>
  <c r="I440" i="2" s="1"/>
  <c r="G380" i="2"/>
  <c r="H380" i="2" s="1"/>
  <c r="I380" i="2" s="1"/>
  <c r="G320" i="2"/>
  <c r="H320" i="2" s="1"/>
  <c r="I320" i="2" s="1"/>
  <c r="G196" i="2"/>
  <c r="H196" i="2" s="1"/>
  <c r="I196" i="2" s="1"/>
  <c r="G368" i="2"/>
  <c r="H368" i="2" s="1"/>
  <c r="I368" i="2" s="1"/>
  <c r="G302" i="2"/>
  <c r="H302" i="2" s="1"/>
  <c r="I302" i="2" s="1"/>
  <c r="G178" i="2"/>
  <c r="H178" i="2" s="1"/>
  <c r="I178" i="2" s="1"/>
  <c r="G227" i="2"/>
  <c r="H227" i="2" s="1"/>
  <c r="I227" i="2" s="1"/>
  <c r="G409" i="2"/>
  <c r="H409" i="2" s="1"/>
  <c r="I409" i="2" s="1"/>
  <c r="G162" i="2"/>
  <c r="H162" i="2" s="1"/>
  <c r="I162" i="2" s="1"/>
  <c r="G353" i="2"/>
  <c r="H353" i="2" s="1"/>
  <c r="I353" i="2" s="1"/>
  <c r="G286" i="2"/>
  <c r="H286" i="2" s="1"/>
  <c r="I286" i="2" s="1"/>
  <c r="G90" i="2"/>
  <c r="H90" i="2" s="1"/>
  <c r="I90" i="2" s="1"/>
  <c r="G119" i="2"/>
  <c r="H119" i="2" s="1"/>
  <c r="I119" i="2" s="1"/>
  <c r="G105" i="2"/>
  <c r="H105" i="2" s="1"/>
  <c r="I105" i="2" s="1"/>
  <c r="G134" i="2"/>
  <c r="H134" i="2" s="1"/>
  <c r="I134" i="2" s="1"/>
  <c r="G259" i="2"/>
  <c r="H259" i="2" s="1"/>
  <c r="I259" i="2" s="1"/>
  <c r="G26" i="2"/>
  <c r="H26" i="2" s="1"/>
  <c r="I26" i="2" s="1"/>
  <c r="G344" i="2"/>
  <c r="H344" i="2" s="1"/>
  <c r="I344" i="2" s="1"/>
  <c r="G187" i="2"/>
  <c r="H187" i="2" s="1"/>
  <c r="I187" i="2" s="1"/>
  <c r="G19" i="2"/>
  <c r="H19" i="2" s="1"/>
  <c r="I19" i="2" s="1"/>
  <c r="G242" i="2"/>
  <c r="H242" i="2" s="1"/>
  <c r="I242" i="2" s="1"/>
  <c r="G441" i="2"/>
  <c r="H441" i="2" s="1"/>
  <c r="I441" i="2" s="1"/>
  <c r="G213" i="2"/>
  <c r="H213" i="2" s="1"/>
  <c r="I213" i="2" s="1"/>
  <c r="G410" i="2"/>
  <c r="H410" i="2" s="1"/>
  <c r="I410" i="2" s="1"/>
  <c r="G163" i="2"/>
  <c r="H163" i="2" s="1"/>
  <c r="I163" i="2" s="1"/>
  <c r="G135" i="2"/>
  <c r="H135" i="2" s="1"/>
  <c r="I135" i="2" s="1"/>
  <c r="G354" i="2"/>
  <c r="H354" i="2" s="1"/>
  <c r="I354" i="2" s="1"/>
  <c r="G91" i="2"/>
  <c r="H91" i="2" s="1"/>
  <c r="I91" i="2" s="1"/>
  <c r="G84" i="2"/>
  <c r="H84" i="2" s="1"/>
  <c r="I84" i="2" s="1"/>
  <c r="G347" i="2"/>
  <c r="H347" i="2" s="1"/>
  <c r="I347" i="2" s="1"/>
  <c r="G265" i="2"/>
  <c r="H265" i="2" s="1"/>
  <c r="I265" i="2" s="1"/>
  <c r="G339" i="2"/>
  <c r="H339" i="2" s="1"/>
  <c r="I339" i="2" s="1"/>
  <c r="G428" i="2"/>
  <c r="H428" i="2" s="1"/>
  <c r="I428" i="2" s="1"/>
  <c r="G214" i="2"/>
  <c r="H214" i="2" s="1"/>
  <c r="I214" i="2" s="1"/>
  <c r="G199" i="2"/>
  <c r="H199" i="2" s="1"/>
  <c r="I199" i="2" s="1"/>
  <c r="G57" i="2"/>
  <c r="H57" i="2" s="1"/>
  <c r="I57" i="2" s="1"/>
  <c r="G92" i="2"/>
  <c r="H92" i="2" s="1"/>
  <c r="I92" i="2" s="1"/>
  <c r="G447" i="2"/>
  <c r="H447" i="2" s="1"/>
  <c r="I447" i="2" s="1"/>
  <c r="G247" i="2"/>
  <c r="H247" i="2" s="1"/>
  <c r="I247" i="2" s="1"/>
  <c r="G172" i="2"/>
  <c r="H172" i="2" s="1"/>
  <c r="I172" i="2" s="1"/>
  <c r="G328" i="2"/>
  <c r="H328" i="2" s="1"/>
  <c r="I328" i="2" s="1"/>
  <c r="G11" i="2"/>
  <c r="H11" i="2" s="1"/>
  <c r="I11" i="2" s="1"/>
  <c r="G403" i="2"/>
  <c r="H403" i="2" s="1"/>
  <c r="I403" i="2" s="1"/>
  <c r="G220" i="2"/>
  <c r="H220" i="2" s="1"/>
  <c r="I220" i="2" s="1"/>
  <c r="G360" i="2"/>
  <c r="H360" i="2" s="1"/>
  <c r="I360" i="2" s="1"/>
  <c r="G112" i="2"/>
  <c r="H112" i="2" s="1"/>
  <c r="I112" i="2" s="1"/>
  <c r="G313" i="2"/>
  <c r="H313" i="2" s="1"/>
  <c r="I313" i="2" s="1"/>
  <c r="G171" i="2"/>
  <c r="H171" i="2" s="1"/>
  <c r="I171" i="2" s="1"/>
  <c r="G111" i="2"/>
  <c r="H111" i="2" s="1"/>
  <c r="I111" i="2" s="1"/>
  <c r="G264" i="2"/>
  <c r="H264" i="2" s="1"/>
  <c r="I264" i="2" s="1"/>
  <c r="G83" i="2"/>
  <c r="H83" i="2" s="1"/>
  <c r="I83" i="2" s="1"/>
  <c r="G221" i="2"/>
  <c r="H221" i="2" s="1"/>
  <c r="I221" i="2" s="1"/>
  <c r="G189" i="2"/>
  <c r="H189" i="2" s="1"/>
  <c r="I189" i="2" s="1"/>
  <c r="G5" i="2"/>
  <c r="H5" i="2" s="1"/>
  <c r="I5" i="2" s="1"/>
  <c r="G321" i="2"/>
  <c r="H321" i="2" s="1"/>
  <c r="I321" i="2" s="1"/>
  <c r="G272" i="2"/>
  <c r="H272" i="2" s="1"/>
  <c r="I272" i="2" s="1"/>
  <c r="G106" i="2"/>
  <c r="H106" i="2" s="1"/>
  <c r="I106" i="2" s="1"/>
  <c r="G454" i="2"/>
  <c r="H454" i="2" s="1"/>
  <c r="I454" i="2" s="1"/>
  <c r="G395" i="2"/>
  <c r="H395" i="2" s="1"/>
  <c r="I395" i="2" s="1"/>
  <c r="G148" i="2"/>
  <c r="H148" i="2" s="1"/>
  <c r="I148" i="2" s="1"/>
  <c r="G446" i="2"/>
  <c r="H446" i="2" s="1"/>
  <c r="I446" i="2" s="1"/>
  <c r="G396" i="2"/>
  <c r="H396" i="2" s="1"/>
  <c r="I396" i="2" s="1"/>
  <c r="G79" i="2"/>
  <c r="H79" i="2" s="1"/>
  <c r="I79" i="2" s="1"/>
  <c r="G416" i="2"/>
  <c r="H416" i="2" s="1"/>
  <c r="I416" i="2" s="1"/>
  <c r="G152" i="2"/>
  <c r="H152" i="2" s="1"/>
  <c r="I152" i="2" s="1"/>
  <c r="G400" i="2"/>
  <c r="H400" i="2" s="1"/>
  <c r="I400" i="2" s="1"/>
  <c r="G308" i="2"/>
  <c r="H308" i="2" s="1"/>
  <c r="I308" i="2" s="1"/>
  <c r="G201" i="2"/>
  <c r="H201" i="2" s="1"/>
  <c r="I201" i="2" s="1"/>
  <c r="G123" i="2"/>
  <c r="H123" i="2" s="1"/>
  <c r="I123" i="2" s="1"/>
  <c r="G45" i="2"/>
  <c r="H45" i="2" s="1"/>
  <c r="I45" i="2" s="1"/>
  <c r="G311" i="2"/>
  <c r="H311" i="2" s="1"/>
  <c r="I311" i="2" s="1"/>
  <c r="G278" i="2"/>
  <c r="H278" i="2" s="1"/>
  <c r="I278" i="2" s="1"/>
  <c r="G126" i="2"/>
  <c r="H126" i="2" s="1"/>
  <c r="I126" i="2" s="1"/>
  <c r="G232" i="2"/>
  <c r="H232" i="2" s="1"/>
  <c r="I232" i="2" s="1"/>
  <c r="G186" i="2"/>
  <c r="H186" i="2" s="1"/>
  <c r="I186" i="2" s="1"/>
  <c r="G343" i="2"/>
  <c r="H343" i="2" s="1"/>
  <c r="I343" i="2" s="1"/>
  <c r="G431" i="2"/>
  <c r="H431" i="2" s="1"/>
  <c r="I431" i="2" s="1"/>
  <c r="G429" i="2"/>
  <c r="H429" i="2" s="1"/>
  <c r="I429" i="2" s="1"/>
  <c r="G338" i="2"/>
  <c r="H338" i="2" s="1"/>
  <c r="I338" i="2" s="1"/>
  <c r="G230" i="2"/>
  <c r="H230" i="2" s="1"/>
  <c r="I230" i="2" s="1"/>
  <c r="G274" i="2"/>
  <c r="H274" i="2" s="1"/>
  <c r="I274" i="2" s="1"/>
  <c r="G443" i="2"/>
  <c r="H443" i="2" s="1"/>
  <c r="I443" i="2" s="1"/>
  <c r="G257" i="2"/>
  <c r="H257" i="2" s="1"/>
  <c r="I257" i="2" s="1"/>
  <c r="G412" i="2"/>
  <c r="H412" i="2" s="1"/>
  <c r="I412" i="2" s="1"/>
  <c r="G291" i="2"/>
  <c r="H291" i="2" s="1"/>
  <c r="I291" i="2" s="1"/>
  <c r="G215" i="2"/>
  <c r="H215" i="2" s="1"/>
  <c r="I215" i="2" s="1"/>
  <c r="G383" i="2"/>
  <c r="H383" i="2" s="1"/>
  <c r="I383" i="2" s="1"/>
  <c r="G56" i="2"/>
  <c r="H56" i="2" s="1"/>
  <c r="I56" i="2" s="1"/>
  <c r="G371" i="2"/>
  <c r="H371" i="2" s="1"/>
  <c r="I371" i="2" s="1"/>
  <c r="G107" i="2"/>
  <c r="H107" i="2" s="1"/>
  <c r="I107" i="2" s="1"/>
  <c r="G93" i="2"/>
  <c r="H93" i="2" s="1"/>
  <c r="I93" i="2" s="1"/>
  <c r="G122" i="2"/>
  <c r="H122" i="2" s="1"/>
  <c r="I122" i="2" s="1"/>
  <c r="G260" i="2"/>
  <c r="H260" i="2" s="1"/>
  <c r="I260" i="2" s="1"/>
  <c r="G168" i="2"/>
  <c r="H168" i="2" s="1"/>
  <c r="I168" i="2" s="1"/>
  <c r="G184" i="2"/>
  <c r="H184" i="2" s="1"/>
  <c r="I184" i="2" s="1"/>
  <c r="G245" i="2"/>
  <c r="H245" i="2" s="1"/>
  <c r="I245" i="2" s="1"/>
  <c r="G139" i="2"/>
  <c r="H139" i="2" s="1"/>
  <c r="I139" i="2" s="1"/>
  <c r="G233" i="2"/>
  <c r="H233" i="2" s="1"/>
  <c r="I233" i="2" s="1"/>
  <c r="G341" i="2"/>
  <c r="H341" i="2" s="1"/>
  <c r="I341" i="2" s="1"/>
  <c r="G80" i="2"/>
  <c r="H80" i="2" s="1"/>
  <c r="I80" i="2" s="1"/>
  <c r="G309" i="2"/>
  <c r="H309" i="2" s="1"/>
  <c r="I309" i="2" s="1"/>
  <c r="G110" i="2"/>
  <c r="H110" i="2" s="1"/>
  <c r="I110" i="2" s="1"/>
  <c r="G124" i="2"/>
  <c r="H124" i="2" s="1"/>
  <c r="I124" i="2" s="1"/>
  <c r="G342" i="2"/>
  <c r="H342" i="2" s="1"/>
  <c r="I342" i="2" s="1"/>
  <c r="G185" i="2"/>
  <c r="H185" i="2" s="1"/>
  <c r="I185" i="2" s="1"/>
  <c r="G414" i="2"/>
  <c r="H414" i="2" s="1"/>
  <c r="I414" i="2" s="1"/>
  <c r="G293" i="2"/>
  <c r="H293" i="2" s="1"/>
  <c r="I293" i="2" s="1"/>
  <c r="G21" i="2"/>
  <c r="H21" i="2" s="1"/>
  <c r="I21" i="2" s="1"/>
  <c r="G398" i="2"/>
  <c r="H398" i="2" s="1"/>
  <c r="I398" i="2" s="1"/>
  <c r="G217" i="2"/>
  <c r="H217" i="2" s="1"/>
  <c r="I217" i="2" s="1"/>
  <c r="G336" i="2"/>
  <c r="H336" i="2" s="1"/>
  <c r="I336" i="2" s="1"/>
  <c r="G307" i="2"/>
  <c r="H307" i="2" s="1"/>
  <c r="I307" i="2" s="1"/>
  <c r="G95" i="2"/>
  <c r="H95" i="2" s="1"/>
  <c r="I95" i="2" s="1"/>
  <c r="G419" i="2"/>
  <c r="H419" i="2" s="1"/>
  <c r="I419" i="2" s="1"/>
  <c r="G445" i="2"/>
  <c r="H445" i="2" s="1"/>
  <c r="I445" i="2" s="1"/>
  <c r="G202" i="2"/>
  <c r="H202" i="2" s="1"/>
  <c r="I202" i="2" s="1"/>
  <c r="G372" i="2"/>
  <c r="H372" i="2" s="1"/>
  <c r="I372" i="2" s="1"/>
  <c r="G218" i="2"/>
  <c r="H218" i="2" s="1"/>
  <c r="I218" i="2" s="1"/>
  <c r="G310" i="2"/>
  <c r="H310" i="2" s="1"/>
  <c r="I310" i="2" s="1"/>
  <c r="G81" i="2"/>
  <c r="H81" i="2" s="1"/>
  <c r="I81" i="2" s="1"/>
  <c r="G125" i="2"/>
  <c r="H125" i="2" s="1"/>
  <c r="I125" i="2" s="1"/>
  <c r="G31" i="2"/>
  <c r="H31" i="2" s="1"/>
  <c r="I31" i="2" s="1"/>
  <c r="G374" i="2"/>
  <c r="H374" i="2" s="1"/>
  <c r="I374" i="2" s="1"/>
  <c r="G459" i="2"/>
  <c r="H459" i="2" s="1"/>
  <c r="I459" i="2" s="1"/>
  <c r="G235" i="2"/>
  <c r="H235" i="2" s="1"/>
  <c r="I235" i="2" s="1"/>
  <c r="G295" i="2"/>
  <c r="H295" i="2" s="1"/>
  <c r="I295" i="2" s="1"/>
  <c r="G155" i="2"/>
  <c r="H155" i="2" s="1"/>
  <c r="I155" i="2" s="1"/>
  <c r="G99" i="2"/>
  <c r="H99" i="2" s="1"/>
  <c r="I99" i="2" s="1"/>
  <c r="G432" i="2"/>
  <c r="H432" i="2" s="1"/>
  <c r="I432" i="2" s="1"/>
  <c r="G359" i="2"/>
  <c r="H359" i="2" s="1"/>
  <c r="I359" i="2" s="1"/>
  <c r="G279" i="2"/>
  <c r="H279" i="2" s="1"/>
  <c r="I279" i="2" s="1"/>
  <c r="G364" i="2"/>
  <c r="H364" i="2" s="1"/>
  <c r="I364" i="2" s="1"/>
  <c r="J367" i="2" s="1"/>
  <c r="E13" i="4" s="1"/>
  <c r="G402" i="2"/>
  <c r="H402" i="2" s="1"/>
  <c r="I402" i="2" s="1"/>
  <c r="G127" i="2"/>
  <c r="H127" i="2" s="1"/>
  <c r="I127" i="2" s="1"/>
  <c r="G384" i="2"/>
  <c r="H384" i="2" s="1"/>
  <c r="I384" i="2" s="1"/>
  <c r="G263" i="2"/>
  <c r="H263" i="2" s="1"/>
  <c r="I263" i="2" s="1"/>
  <c r="G190" i="2"/>
  <c r="H190" i="2" s="1"/>
  <c r="I190" i="2" s="1"/>
  <c r="G314" i="2"/>
  <c r="H314" i="2" s="1"/>
  <c r="I314" i="2" s="1"/>
  <c r="G280" i="2"/>
  <c r="H280" i="2" s="1"/>
  <c r="I280" i="2" s="1"/>
  <c r="G420" i="2"/>
  <c r="H420" i="2" s="1"/>
  <c r="I420" i="2" s="1"/>
  <c r="G47" i="2"/>
  <c r="H47" i="2" s="1"/>
  <c r="I47" i="2" s="1"/>
  <c r="G141" i="2"/>
  <c r="H141" i="2" s="1"/>
  <c r="I141" i="2" s="1"/>
  <c r="G67" i="2"/>
  <c r="H67" i="2" s="1"/>
  <c r="I67" i="2" s="1"/>
  <c r="J71" i="2" s="1"/>
  <c r="C7" i="4" s="1"/>
  <c r="G30" i="2"/>
  <c r="H30" i="2" s="1"/>
  <c r="I30" i="2" s="1"/>
  <c r="G59" i="2"/>
  <c r="H59" i="2" s="1"/>
  <c r="I59" i="2" s="1"/>
  <c r="G27" i="2"/>
  <c r="H27" i="2" s="1"/>
  <c r="I27" i="2" s="1"/>
  <c r="G76" i="2"/>
  <c r="H76" i="2" s="1"/>
  <c r="I76" i="2" s="1"/>
  <c r="G24" i="2"/>
  <c r="H24" i="2" s="1"/>
  <c r="I24" i="2" s="1"/>
  <c r="G20" i="2"/>
  <c r="H20" i="2" s="1"/>
  <c r="I20" i="2" s="1"/>
  <c r="G78" i="2"/>
  <c r="H78" i="2" s="1"/>
  <c r="I78" i="2" s="1"/>
  <c r="G74" i="2"/>
  <c r="H74" i="2" s="1"/>
  <c r="I74" i="2" s="1"/>
  <c r="G55" i="2"/>
  <c r="H55" i="2" s="1"/>
  <c r="I55" i="2" s="1"/>
  <c r="G62" i="2"/>
  <c r="H62" i="2" s="1"/>
  <c r="I62" i="2" s="1"/>
  <c r="G43" i="2"/>
  <c r="H43" i="2" s="1"/>
  <c r="I43" i="2" s="1"/>
  <c r="G4" i="2"/>
  <c r="H4" i="2" s="1"/>
  <c r="I4" i="2" s="1"/>
  <c r="G72" i="2"/>
  <c r="H72" i="2" s="1"/>
  <c r="I72" i="2" s="1"/>
  <c r="G53" i="2"/>
  <c r="H53" i="2" s="1"/>
  <c r="I53" i="2" s="1"/>
  <c r="G40" i="2"/>
  <c r="H40" i="2" s="1"/>
  <c r="I40" i="2" s="1"/>
  <c r="G18" i="2"/>
  <c r="H18" i="2" s="1"/>
  <c r="I18" i="2" s="1"/>
  <c r="G29" i="2"/>
  <c r="H29" i="2" s="1"/>
  <c r="I29" i="2" s="1"/>
  <c r="G82" i="2"/>
  <c r="H82" i="2" s="1"/>
  <c r="I82" i="2" s="1"/>
  <c r="G8" i="2"/>
  <c r="H8" i="2" s="1"/>
  <c r="I8" i="2" s="1"/>
  <c r="G25" i="2"/>
  <c r="H25" i="2" s="1"/>
  <c r="I25" i="2" s="1"/>
  <c r="G58" i="2"/>
  <c r="H58" i="2" s="1"/>
  <c r="I58" i="2" s="1"/>
  <c r="G10" i="2"/>
  <c r="H10" i="2" s="1"/>
  <c r="I10" i="2" s="1"/>
  <c r="G6" i="2"/>
  <c r="H6" i="2" s="1"/>
  <c r="I6" i="2" s="1"/>
  <c r="J223" i="2" l="1"/>
  <c r="D10" i="4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J362" i="2"/>
  <c r="D13" i="4" s="1"/>
  <c r="J449" i="2"/>
  <c r="D15" i="4" s="1"/>
  <c r="J49" i="2"/>
  <c r="F6" i="4" s="1"/>
  <c r="J237" i="2"/>
  <c r="F10" i="4" s="1"/>
  <c r="J330" i="2"/>
  <c r="F12" i="4" s="1"/>
  <c r="J405" i="2"/>
  <c r="D14" i="4" s="1"/>
  <c r="J316" i="2"/>
  <c r="D12" i="4" s="1"/>
  <c r="J298" i="2"/>
  <c r="B12" i="4" s="1"/>
  <c r="J86" i="2"/>
  <c r="D7" i="4" s="1"/>
  <c r="J208" i="2"/>
  <c r="B10" i="4" s="1"/>
  <c r="J158" i="2"/>
  <c r="B9" i="4" s="1"/>
  <c r="J282" i="2"/>
  <c r="F11" i="4" s="1"/>
  <c r="J174" i="2"/>
  <c r="D9" i="4" s="1"/>
  <c r="J101" i="2"/>
  <c r="F7" i="4" s="1"/>
  <c r="J352" i="2"/>
  <c r="C13" i="4" s="1"/>
  <c r="J461" i="2"/>
  <c r="F15" i="4" s="1"/>
  <c r="J267" i="2"/>
  <c r="D11" i="4" s="1"/>
  <c r="J143" i="2"/>
  <c r="F8" i="4" s="1"/>
  <c r="J436" i="2"/>
  <c r="B15" i="4" s="1"/>
  <c r="K15" i="4" s="1"/>
  <c r="J376" i="2"/>
  <c r="F13" i="4" s="1"/>
  <c r="J192" i="2"/>
  <c r="F9" i="4" s="1"/>
  <c r="J250" i="2"/>
  <c r="B11" i="4" s="1"/>
  <c r="J130" i="2"/>
  <c r="D8" i="4" s="1"/>
  <c r="J390" i="2"/>
  <c r="B14" i="4" s="1"/>
  <c r="J349" i="2"/>
  <c r="B13" i="4" s="1"/>
  <c r="J115" i="2"/>
  <c r="B8" i="4" s="1"/>
  <c r="J422" i="2"/>
  <c r="F14" i="4" s="1"/>
  <c r="J66" i="2"/>
  <c r="B7" i="4" s="1"/>
  <c r="K7" i="4" s="1"/>
  <c r="J33" i="2"/>
  <c r="D6" i="4" s="1"/>
  <c r="J14" i="2"/>
  <c r="B6" i="4" s="1"/>
  <c r="D16" i="4" l="1"/>
  <c r="D17" i="4" s="1"/>
  <c r="K13" i="4"/>
  <c r="K14" i="4"/>
  <c r="K12" i="4"/>
  <c r="F7" i="5"/>
  <c r="K9" i="4"/>
  <c r="E16" i="4"/>
  <c r="E17" i="4" s="1"/>
  <c r="B16" i="4"/>
  <c r="B17" i="4" s="1"/>
  <c r="K6" i="4"/>
  <c r="K8" i="4"/>
  <c r="K11" i="4"/>
  <c r="K10" i="4"/>
  <c r="A54" i="1"/>
  <c r="A55" i="1" s="1"/>
  <c r="A56" i="1" s="1"/>
  <c r="A57" i="1" s="1"/>
  <c r="A58" i="1" s="1"/>
  <c r="A59" i="1" s="1"/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F6" i="5"/>
  <c r="F8" i="5"/>
  <c r="F9" i="5" l="1"/>
  <c r="G6" i="5" s="1"/>
  <c r="G8" i="5" l="1"/>
  <c r="F31" i="5" s="1"/>
  <c r="F29" i="5"/>
  <c r="H21" i="5"/>
  <c r="L21" i="5" s="1"/>
  <c r="H23" i="5"/>
  <c r="L23" i="5" s="1"/>
  <c r="H19" i="5"/>
  <c r="L19" i="5" s="1"/>
  <c r="H25" i="5"/>
  <c r="L25" i="5" s="1"/>
  <c r="G7" i="5"/>
  <c r="F30" i="5" s="1"/>
  <c r="F32" i="5" l="1"/>
  <c r="L26" i="5"/>
  <c r="G9" i="5"/>
  <c r="G30" i="5" l="1"/>
  <c r="D18" i="4" s="1"/>
  <c r="D19" i="4" s="1"/>
  <c r="D20" i="4" s="1"/>
  <c r="H16" i="6" s="1"/>
  <c r="I16" i="6" s="1"/>
  <c r="G31" i="5"/>
  <c r="E18" i="4" s="1"/>
  <c r="E19" i="4" s="1"/>
  <c r="E20" i="4" s="1"/>
  <c r="H18" i="6" s="1"/>
  <c r="I18" i="6" s="1"/>
  <c r="G29" i="5"/>
  <c r="B18" i="4" l="1"/>
  <c r="G32" i="5"/>
  <c r="H18" i="4" l="1"/>
  <c r="B19" i="4"/>
  <c r="B20" i="4" s="1"/>
  <c r="B21" i="4" l="1"/>
  <c r="H14" i="6"/>
  <c r="I14" i="6" s="1"/>
  <c r="I25" i="6" s="1"/>
  <c r="F6" i="6" s="1"/>
  <c r="F23" i="4"/>
  <c r="I13" i="4"/>
</calcChain>
</file>

<file path=xl/sharedStrings.xml><?xml version="1.0" encoding="utf-8"?>
<sst xmlns="http://schemas.openxmlformats.org/spreadsheetml/2006/main" count="1895" uniqueCount="436">
  <si>
    <t>DAFTAR HARGA BAHAN MAKANAN</t>
  </si>
  <si>
    <t>Dyriana</t>
  </si>
  <si>
    <t>NO</t>
  </si>
  <si>
    <t>BAHAN MAKANAN</t>
  </si>
  <si>
    <t>HARGA</t>
  </si>
  <si>
    <t>SATUAN</t>
  </si>
  <si>
    <t>Beras</t>
  </si>
  <si>
    <t>Kg</t>
  </si>
  <si>
    <t>Air kaldu</t>
  </si>
  <si>
    <t>air putih</t>
  </si>
  <si>
    <t>Gelas</t>
  </si>
  <si>
    <t>asam jawa</t>
  </si>
  <si>
    <t>Bakso sapi</t>
  </si>
  <si>
    <t>Bandeng presto</t>
  </si>
  <si>
    <t>Bandeng segar</t>
  </si>
  <si>
    <t>Bayam</t>
  </si>
  <si>
    <t>Bolu gulung</t>
  </si>
  <si>
    <t>potong</t>
  </si>
  <si>
    <t>Brokoli</t>
  </si>
  <si>
    <t>Brownies</t>
  </si>
  <si>
    <t>Buncis</t>
  </si>
  <si>
    <t>Bunga kol</t>
  </si>
  <si>
    <t>cabe</t>
  </si>
  <si>
    <t>cabe ijo</t>
  </si>
  <si>
    <t>cabe merah</t>
  </si>
  <si>
    <t>d.kc.panjang/mbayung</t>
  </si>
  <si>
    <t>Daging ayam</t>
  </si>
  <si>
    <t>Daging sapi</t>
  </si>
  <si>
    <t>Daun melinjo</t>
  </si>
  <si>
    <t>daun singkong</t>
  </si>
  <si>
    <t>Ikat</t>
  </si>
  <si>
    <t>Donat  isi kc.ijo</t>
  </si>
  <si>
    <t>porsi</t>
  </si>
  <si>
    <t>Donat meses</t>
  </si>
  <si>
    <t>fillet kakap</t>
  </si>
  <si>
    <t>Gula pasir</t>
  </si>
  <si>
    <t>http://hargajateng.org/</t>
  </si>
  <si>
    <t>Hati ayam</t>
  </si>
  <si>
    <t>ikan asin jambal</t>
  </si>
  <si>
    <t xml:space="preserve">Ikan Blanak </t>
  </si>
  <si>
    <t>ikan kembung</t>
  </si>
  <si>
    <t>Ikan layur</t>
  </si>
  <si>
    <t>Jagung manis</t>
  </si>
  <si>
    <t>Jamur kuping</t>
  </si>
  <si>
    <t>Jentik Manis</t>
  </si>
  <si>
    <t>buah</t>
  </si>
  <si>
    <t>Jeruk</t>
  </si>
  <si>
    <t>Kacang ijo</t>
  </si>
  <si>
    <t>Kacang panjang</t>
  </si>
  <si>
    <t>Kacang tanah</t>
  </si>
  <si>
    <t>kacang merah</t>
  </si>
  <si>
    <t>Kangkung</t>
  </si>
  <si>
    <t>Kecap</t>
  </si>
  <si>
    <t>Kelapa parut muda</t>
  </si>
  <si>
    <t>kg</t>
  </si>
  <si>
    <t>kentang</t>
  </si>
  <si>
    <t>Keripik Tempe</t>
  </si>
  <si>
    <t>Kerupuk udang</t>
  </si>
  <si>
    <t>Ketimun</t>
  </si>
  <si>
    <t>Kol</t>
  </si>
  <si>
    <t>Labu siam</t>
  </si>
  <si>
    <t xml:space="preserve">Lele </t>
  </si>
  <si>
    <t>Melon</t>
  </si>
  <si>
    <t>mentega</t>
  </si>
  <si>
    <t>Minyak goreng</t>
  </si>
  <si>
    <t>Nangka muda</t>
  </si>
  <si>
    <t>pastel sayur</t>
  </si>
  <si>
    <t>Pepaya</t>
  </si>
  <si>
    <t>Peyek kacang</t>
  </si>
  <si>
    <t>Pisang</t>
  </si>
  <si>
    <t>Pisang kepok</t>
  </si>
  <si>
    <t>Putren</t>
  </si>
  <si>
    <t>https://duniaikan.com/harga-ikan-belanak/</t>
  </si>
  <si>
    <t>Roti coklat</t>
  </si>
  <si>
    <t>Roti isi kc.ijo</t>
  </si>
  <si>
    <t>Roti tawar meses</t>
  </si>
  <si>
    <t>Santan</t>
  </si>
  <si>
    <t>Santan encer</t>
  </si>
  <si>
    <t>Sachet</t>
  </si>
  <si>
    <t>saos cabe</t>
  </si>
  <si>
    <t>Sawi hijau</t>
  </si>
  <si>
    <t>Sawi putih</t>
  </si>
  <si>
    <t>Sawi sendok</t>
  </si>
  <si>
    <t>Semangka</t>
  </si>
  <si>
    <t>Susu UHT</t>
  </si>
  <si>
    <t>lt</t>
  </si>
  <si>
    <t>Tahu Bakso</t>
  </si>
  <si>
    <t>Bh</t>
  </si>
  <si>
    <t>Tahu putih</t>
  </si>
  <si>
    <t>Taoge</t>
  </si>
  <si>
    <t>taoge dele</t>
  </si>
  <si>
    <t>Taoge kc.ijo pendek</t>
  </si>
  <si>
    <t>Telur ayam</t>
  </si>
  <si>
    <t>Tempe</t>
  </si>
  <si>
    <t>Tepung beras</t>
  </si>
  <si>
    <t>Tepung hunkue</t>
  </si>
  <si>
    <t>Tepung ketan</t>
  </si>
  <si>
    <t xml:space="preserve">Tepung roti </t>
  </si>
  <si>
    <t>tepung terigu</t>
  </si>
  <si>
    <t>Terong</t>
  </si>
  <si>
    <t>Terong ungu</t>
  </si>
  <si>
    <t>Tomat</t>
  </si>
  <si>
    <t>wortel</t>
  </si>
  <si>
    <t>liter</t>
  </si>
  <si>
    <t>MENU HARI I</t>
  </si>
  <si>
    <t>Waktu</t>
  </si>
  <si>
    <t>Menu</t>
  </si>
  <si>
    <t>Bahan Makanan/</t>
  </si>
  <si>
    <t>Porsi</t>
  </si>
  <si>
    <t>Makanan</t>
  </si>
  <si>
    <t>Penukar</t>
  </si>
  <si>
    <t>gram</t>
  </si>
  <si>
    <t>URT</t>
  </si>
  <si>
    <t>Pagi</t>
  </si>
  <si>
    <t>Nasi Putih</t>
  </si>
  <si>
    <t>2p</t>
  </si>
  <si>
    <t>1 ½ gelas</t>
  </si>
  <si>
    <t>Rendang daging</t>
  </si>
  <si>
    <t>daging sapi</t>
  </si>
  <si>
    <t>1p</t>
  </si>
  <si>
    <t>1 ptg sedang</t>
  </si>
  <si>
    <t>½ p</t>
  </si>
  <si>
    <t>2,5</t>
  </si>
  <si>
    <t>½ sdt</t>
  </si>
  <si>
    <t>Tumis Putren, wortel</t>
  </si>
  <si>
    <t>Putren/jagung muda</t>
  </si>
  <si>
    <t>½ gelas</t>
  </si>
  <si>
    <t>dan bakso</t>
  </si>
  <si>
    <t>Wortel</t>
  </si>
  <si>
    <t>¼ p</t>
  </si>
  <si>
    <t>2 bj besar</t>
  </si>
  <si>
    <t>Buah</t>
  </si>
  <si>
    <t>1 bh besar</t>
  </si>
  <si>
    <t>Teh manis</t>
  </si>
  <si>
    <t>1 sdm</t>
  </si>
  <si>
    <t>Air putih</t>
  </si>
  <si>
    <t>Selingan pagi</t>
  </si>
  <si>
    <t>Dadar Gulung Piscok</t>
  </si>
  <si>
    <t>(10.00 WIB)</t>
  </si>
  <si>
    <t>1 gelas</t>
  </si>
  <si>
    <t>Siang</t>
  </si>
  <si>
    <t>2½ p</t>
  </si>
  <si>
    <t>2¼ gelas</t>
  </si>
  <si>
    <t>Ayam grg crispy</t>
  </si>
  <si>
    <t>Ayam</t>
  </si>
  <si>
    <t>1 sdt</t>
  </si>
  <si>
    <t>sckp</t>
  </si>
  <si>
    <t>2 sdm</t>
  </si>
  <si>
    <t>Bergedel Tahu</t>
  </si>
  <si>
    <t>1 bj besar</t>
  </si>
  <si>
    <t>¼ butir</t>
  </si>
  <si>
    <t>1sdt</t>
  </si>
  <si>
    <t>Sop Sayuran</t>
  </si>
  <si>
    <t xml:space="preserve"> Bunga kol</t>
  </si>
  <si>
    <t>¼ gelas</t>
  </si>
  <si>
    <t>Sambal kecap</t>
  </si>
  <si>
    <t xml:space="preserve"> kecap</t>
  </si>
  <si>
    <t>1 ptg besar</t>
  </si>
  <si>
    <t>Onde-onde kc.hijau</t>
  </si>
  <si>
    <t>4 sdm</t>
  </si>
  <si>
    <t xml:space="preserve">Selingan Sore </t>
  </si>
  <si>
    <t>(15.30 WIB)</t>
  </si>
  <si>
    <t>1/3 gelas</t>
  </si>
  <si>
    <t>Sore</t>
  </si>
  <si>
    <t>2¼ p</t>
  </si>
  <si>
    <t>2  gelas</t>
  </si>
  <si>
    <t>Telur Opor</t>
  </si>
  <si>
    <t>1 butir</t>
  </si>
  <si>
    <t>Tahu sambal Goreng</t>
  </si>
  <si>
    <t>Sambal goreng jipang</t>
  </si>
  <si>
    <t>MENU HARI II</t>
  </si>
  <si>
    <t>Gram</t>
  </si>
  <si>
    <t>Telur dadar</t>
  </si>
  <si>
    <t>Tempe goreng</t>
  </si>
  <si>
    <t>Kecap manis</t>
  </si>
  <si>
    <t>Orak-arik Sayuran</t>
  </si>
  <si>
    <t>Bakpao isi kc.ijo</t>
  </si>
  <si>
    <t>Tepung terigu</t>
  </si>
  <si>
    <t>2½ sdm</t>
  </si>
  <si>
    <t>gula pasir</t>
  </si>
  <si>
    <t>Bandeng presto grg</t>
  </si>
  <si>
    <t>telur ayam</t>
  </si>
  <si>
    <t>Tahu goreng</t>
  </si>
  <si>
    <t>Sayur asem</t>
  </si>
  <si>
    <t>Sambal</t>
  </si>
  <si>
    <t>Pisang Crispy</t>
  </si>
  <si>
    <t>1 bh sedang</t>
  </si>
  <si>
    <t>Ayam Bakar</t>
  </si>
  <si>
    <t>Tempe Mendoan</t>
  </si>
  <si>
    <t>Tumis Kangkung</t>
  </si>
  <si>
    <t>Taoge dele</t>
  </si>
  <si>
    <t>MENU HARI III</t>
  </si>
  <si>
    <t>Daging rawon</t>
  </si>
  <si>
    <t>Rawon taoge, d.so</t>
  </si>
  <si>
    <t>Roti  isi kc.ijo</t>
  </si>
  <si>
    <t>Ikan kembung goreng</t>
  </si>
  <si>
    <t>Tempe balado</t>
  </si>
  <si>
    <t>Sayur lodeh</t>
  </si>
  <si>
    <t>Ayam gongso</t>
  </si>
  <si>
    <t>Tahu grg crispy</t>
  </si>
  <si>
    <t>Tumis Buncis,wortel</t>
  </si>
  <si>
    <t>MENU HARI IV</t>
  </si>
  <si>
    <t>Daging Lada Hitam</t>
  </si>
  <si>
    <t>Orek Tahu</t>
  </si>
  <si>
    <t xml:space="preserve">Tumis kc.panjang, taoge, </t>
  </si>
  <si>
    <t>bakso</t>
  </si>
  <si>
    <t>Kc.panjang</t>
  </si>
  <si>
    <t>Ayam Goreng</t>
  </si>
  <si>
    <t>Sup kimlo</t>
  </si>
  <si>
    <t>buncis</t>
  </si>
  <si>
    <t>Puding</t>
  </si>
  <si>
    <t>1ptg sedang</t>
  </si>
  <si>
    <t>5 bj besar</t>
  </si>
  <si>
    <t>Tahu telur</t>
  </si>
  <si>
    <t>Telur puyuh</t>
  </si>
  <si>
    <t>Capcay goreng</t>
  </si>
  <si>
    <t>telur</t>
  </si>
  <si>
    <t>½ butir</t>
  </si>
  <si>
    <t>MENU HARI V</t>
  </si>
  <si>
    <t>Hati ayam bacem</t>
  </si>
  <si>
    <t>Tahu Bacem</t>
  </si>
  <si>
    <t>kecap manis</t>
  </si>
  <si>
    <t>Urap Sayuran</t>
  </si>
  <si>
    <t>taoge</t>
  </si>
  <si>
    <t>kc panjang</t>
  </si>
  <si>
    <t>bayam</t>
  </si>
  <si>
    <t>kangkung</t>
  </si>
  <si>
    <t>kelapa muda</t>
  </si>
  <si>
    <t>Roti isi coklat</t>
  </si>
  <si>
    <t>Sayur bayam jagung oyong</t>
  </si>
  <si>
    <t>oyong/ gambas</t>
  </si>
  <si>
    <t>Cabe</t>
  </si>
  <si>
    <t>Kue lumpur kc.ijo</t>
  </si>
  <si>
    <t>kue lumpur kc.ijo</t>
  </si>
  <si>
    <t xml:space="preserve">1 ptg </t>
  </si>
  <si>
    <t>Fillet kakap asam manis</t>
  </si>
  <si>
    <t>Fillet kakap</t>
  </si>
  <si>
    <t>saos</t>
  </si>
  <si>
    <t>Orek tempe</t>
  </si>
  <si>
    <t>Tumis sawi, wortel</t>
  </si>
  <si>
    <t>sawi</t>
  </si>
  <si>
    <t>MENU HARI VI</t>
  </si>
  <si>
    <t>ayam gongso</t>
  </si>
  <si>
    <t>Tumis brokoli, wortel</t>
  </si>
  <si>
    <t>Otak-otak bandeng</t>
  </si>
  <si>
    <t>Kare Sayuran</t>
  </si>
  <si>
    <t>Kembang kol</t>
  </si>
  <si>
    <t>Kue Ku kc.hijau</t>
  </si>
  <si>
    <t>Bola daging bumbu bali</t>
  </si>
  <si>
    <t>Orek tempe cabe ijo</t>
  </si>
  <si>
    <t>Bobor kangkung</t>
  </si>
  <si>
    <t>labu siam</t>
  </si>
  <si>
    <t>MENU HARI VII</t>
  </si>
  <si>
    <t>Nasi goreng sosis</t>
  </si>
  <si>
    <t xml:space="preserve">sosis </t>
  </si>
  <si>
    <t>1 bh</t>
  </si>
  <si>
    <t>Telur Ceplok</t>
  </si>
  <si>
    <t>Acar mentimun</t>
  </si>
  <si>
    <t>Mentimun</t>
  </si>
  <si>
    <t>Pukis Keju</t>
  </si>
  <si>
    <t>Lele penyet</t>
  </si>
  <si>
    <t>lele</t>
  </si>
  <si>
    <t>Tahu grg tepung</t>
  </si>
  <si>
    <t>tahu</t>
  </si>
  <si>
    <t>Bolu Kukus</t>
  </si>
  <si>
    <t>Semur daging</t>
  </si>
  <si>
    <t>Bergedel tahu</t>
  </si>
  <si>
    <t>oblok-oblok d singkong teri</t>
  </si>
  <si>
    <t>teri</t>
  </si>
  <si>
    <t>pisang</t>
  </si>
  <si>
    <t>MENU HARI VIII</t>
  </si>
  <si>
    <t>Makan Pagi</t>
  </si>
  <si>
    <t>Fillet ikan grg tepung</t>
  </si>
  <si>
    <t>Fillet ikan</t>
  </si>
  <si>
    <t>Bacem tempe</t>
  </si>
  <si>
    <t>tempe</t>
  </si>
  <si>
    <t>Capcay sayuran</t>
  </si>
  <si>
    <t>2 lembar</t>
  </si>
  <si>
    <t>Ayam bb merah</t>
  </si>
  <si>
    <t>ayam</t>
  </si>
  <si>
    <t>Bobor d.kc.panjang/mbayung</t>
  </si>
  <si>
    <t>daun kc.panjang</t>
  </si>
  <si>
    <t>Bubur kc.ijo</t>
  </si>
  <si>
    <t>Kacang Ijo</t>
  </si>
  <si>
    <t>Santan Encer</t>
  </si>
  <si>
    <t>Gula Pasir</t>
  </si>
  <si>
    <t>Tempe bb merah</t>
  </si>
  <si>
    <t>Ca Bayam</t>
  </si>
  <si>
    <t>MENU HARI IX</t>
  </si>
  <si>
    <t>Tempe opor</t>
  </si>
  <si>
    <t>Tumis sawi sendok</t>
  </si>
  <si>
    <t>sawi sendok</t>
  </si>
  <si>
    <t>Daginga bb bali</t>
  </si>
  <si>
    <t>Bakwan jagung</t>
  </si>
  <si>
    <t>jagung manis</t>
  </si>
  <si>
    <t>2,5 sdm</t>
  </si>
  <si>
    <t>Sambal goreng kc panjang</t>
  </si>
  <si>
    <t>tahu kuning</t>
  </si>
  <si>
    <t>1 potong kecil</t>
  </si>
  <si>
    <t>Pastel sayur</t>
  </si>
  <si>
    <t>1 bj sedang</t>
  </si>
  <si>
    <t>Ayam goreng</t>
  </si>
  <si>
    <t>Pecel Sayuran</t>
  </si>
  <si>
    <t>Kankung</t>
  </si>
  <si>
    <t>MENU HARI X</t>
  </si>
  <si>
    <t>1½ p</t>
  </si>
  <si>
    <t>Telur semur</t>
  </si>
  <si>
    <t>Sambal grg sawi putih</t>
  </si>
  <si>
    <t>Carabikang</t>
  </si>
  <si>
    <t>Orek Tempe</t>
  </si>
  <si>
    <t>Bening Bayam jagung manis</t>
  </si>
  <si>
    <t>Nagasari</t>
  </si>
  <si>
    <t>Brongkosl daging</t>
  </si>
  <si>
    <t>Tahu bakso</t>
  </si>
  <si>
    <t>tahu bakso</t>
  </si>
  <si>
    <t>Balado Terong</t>
  </si>
  <si>
    <t>Harga</t>
  </si>
  <si>
    <t>per kg</t>
  </si>
  <si>
    <t>per gr</t>
  </si>
  <si>
    <t>Harga per porsi</t>
  </si>
  <si>
    <t>minyak goreng</t>
  </si>
  <si>
    <t>Dadar gulung piscok</t>
  </si>
  <si>
    <t>beras</t>
  </si>
  <si>
    <t>Pisang krispi</t>
  </si>
  <si>
    <t>daun melinjo</t>
  </si>
  <si>
    <t>TOTAL HARGA</t>
  </si>
  <si>
    <t>gelas</t>
  </si>
  <si>
    <t>Teri</t>
  </si>
  <si>
    <t>BPS 2019 upload April 2020</t>
  </si>
  <si>
    <t>DISPERINDAG 12 Nov 2020</t>
  </si>
  <si>
    <t>SURVEY Aplikasi Tumbasin</t>
  </si>
  <si>
    <t>per sisir</t>
  </si>
  <si>
    <t>Tahu kuning</t>
  </si>
  <si>
    <t xml:space="preserve">12980
</t>
  </si>
  <si>
    <t xml:space="preserve">12036
</t>
  </si>
  <si>
    <t>e commerce lain</t>
  </si>
  <si>
    <t>Pudding</t>
  </si>
  <si>
    <t>https://www.tokopedia.com/mymondmilk/kualitas-terbaik-telur-puyuh-mentah-500-gr?whid=0</t>
  </si>
  <si>
    <t>Oyong/gambas</t>
  </si>
  <si>
    <t>https://www.tokopedia.com/blibuahofficial/sayur-gambas-fresh-500gr-oyong-emes-sayur-segar?src=topads</t>
  </si>
  <si>
    <t>Kue lumpur kacang hijau</t>
  </si>
  <si>
    <t>Kueku kacang hijau</t>
  </si>
  <si>
    <t>per porsi</t>
  </si>
  <si>
    <t>Sosis</t>
  </si>
  <si>
    <t>https://www.tokopedia.com/bestmeatsolo/sosis-ayam-best-chicken-1000-gr-1kg?src=topads</t>
  </si>
  <si>
    <t>Pukis keju</t>
  </si>
  <si>
    <t>Bolu kukus</t>
  </si>
  <si>
    <t>REKAPITULASI ANALISA HARGA SATUAN MENU MAKANAN</t>
  </si>
  <si>
    <t>MENU KE</t>
  </si>
  <si>
    <t xml:space="preserve">MAKAN PAGI </t>
  </si>
  <si>
    <t xml:space="preserve">SELINGAN PAGI </t>
  </si>
  <si>
    <t xml:space="preserve">MAKAN SIANG </t>
  </si>
  <si>
    <t>SELINGAN SORE</t>
  </si>
  <si>
    <t>MAKAN SORE</t>
  </si>
  <si>
    <t>JUMLAH</t>
  </si>
  <si>
    <t>RATA RATA HARGA BAHAN DASAR</t>
  </si>
  <si>
    <t>BIAYA OPERASIONAL</t>
  </si>
  <si>
    <t>TOTAL</t>
  </si>
  <si>
    <t>DIBULATKAN</t>
  </si>
  <si>
    <t>JUMLAH BIAYA PERMAKANAN TARUNA PER ORANG UNTUK 1 HARI</t>
  </si>
  <si>
    <t>TOTAL BIAYA PERMAKANAN &amp; PERMINUMAN TARUNA PER ORANG UNTUK 1 HARI</t>
  </si>
  <si>
    <t>POLITEKNIK ILMU PELAYARAN SEMARANG</t>
  </si>
  <si>
    <t>Kacang hijau</t>
  </si>
  <si>
    <t>ANALISA PERHITUNGAN BIAYA OPERASIONAL</t>
  </si>
  <si>
    <t>KETERANGAN</t>
  </si>
  <si>
    <t>JUMLAH (Rp.)</t>
  </si>
  <si>
    <t>HARGA BAHAN DASAR</t>
  </si>
  <si>
    <t>Makan Pagi + Ekstra Fooding Pagi</t>
  </si>
  <si>
    <t xml:space="preserve"> =</t>
  </si>
  <si>
    <t xml:space="preserve">Makan Siang </t>
  </si>
  <si>
    <t>Makan Sore + Ekstra Fooding Malam</t>
  </si>
  <si>
    <t>Total Harga Bahan Dasar</t>
  </si>
  <si>
    <t>Variable biaya :</t>
  </si>
  <si>
    <t>a</t>
  </si>
  <si>
    <t xml:space="preserve"> </t>
  </si>
  <si>
    <t>b</t>
  </si>
  <si>
    <t>Jumlah Tenaga Kerja</t>
  </si>
  <si>
    <t>orang</t>
  </si>
  <si>
    <t>c</t>
  </si>
  <si>
    <t>Jumlah Taruna PIP</t>
  </si>
  <si>
    <t>d</t>
  </si>
  <si>
    <t>Penggunaan LPG/hari</t>
  </si>
  <si>
    <t>tabung</t>
  </si>
  <si>
    <t>e</t>
  </si>
  <si>
    <t>Harga LPG (50kg)</t>
  </si>
  <si>
    <t>,-</t>
  </si>
  <si>
    <t>BIAYA TENAGA KERJA PER HARI PER TARUNA</t>
  </si>
  <si>
    <t>dari harga bahan dasar</t>
  </si>
  <si>
    <t>x</t>
  </si>
  <si>
    <t>=</t>
  </si>
  <si>
    <t>BUMBU DAN BAHAN BAKAR PR HARI PER TARUNA</t>
  </si>
  <si>
    <t>PERALATAN, PENYUSUTAN, KENAIKAN HARGA</t>
  </si>
  <si>
    <t>JASA PENYEDIA</t>
  </si>
  <si>
    <t>Total Biaya Operasional Pekerjaan Pengadaan Makan Taruna per hari / orang  (Rp.)</t>
  </si>
  <si>
    <t>Biaya Operasional Per Hari Per Taruna</t>
  </si>
  <si>
    <t>Makan</t>
  </si>
  <si>
    <t>Prosentase</t>
  </si>
  <si>
    <t>Biaya</t>
  </si>
  <si>
    <t xml:space="preserve">Total </t>
  </si>
  <si>
    <t>UMK Semarang 2020</t>
  </si>
  <si>
    <t>HARGA PERKIRAAN SENDIRI (HPS) / OWNER ESTIMATE (OE)</t>
  </si>
  <si>
    <t>Pengadaan Permakanan Taruna</t>
  </si>
  <si>
    <t>No</t>
  </si>
  <si>
    <t>PROGRAM</t>
  </si>
  <si>
    <t>JENIS PENYAJIAN</t>
  </si>
  <si>
    <t>VOLUME</t>
  </si>
  <si>
    <t>HARGA SATUAN</t>
  </si>
  <si>
    <t>(Rp.)</t>
  </si>
  <si>
    <t>A</t>
  </si>
  <si>
    <t>Pengadaan Permakanan</t>
  </si>
  <si>
    <t>Makan Pagi + Selingan Pagi</t>
  </si>
  <si>
    <t>Makan Siang</t>
  </si>
  <si>
    <t>Makan Sore + Selingan Malam</t>
  </si>
  <si>
    <t>C</t>
  </si>
  <si>
    <t xml:space="preserve">Pengadaan Perminuman </t>
  </si>
  <si>
    <t>Air Minum Sehari-hari</t>
  </si>
  <si>
    <t xml:space="preserve">TERBILANG : </t>
  </si>
  <si>
    <t>Pagu Anggaran</t>
  </si>
  <si>
    <t>Politeknik Ilmu Pelayaran Semarang, Jl. Singosari 2A  Semarang</t>
  </si>
  <si>
    <t>Semarang,               November 2021</t>
  </si>
  <si>
    <t>PEJABAT PEMBUAT KOMITMEN BLU</t>
  </si>
  <si>
    <t>Irfan Santoso, S.T., M.T</t>
  </si>
  <si>
    <t>Penata (III/c)</t>
  </si>
  <si>
    <t>NIP. 19780721 200912 1 002</t>
  </si>
  <si>
    <t>Target dan sasaran penerima manfaat</t>
  </si>
  <si>
    <t>Kegiatan</t>
  </si>
  <si>
    <t>Jumlah Taruna</t>
  </si>
  <si>
    <t>Jumlah hari</t>
  </si>
  <si>
    <t>Permakanan Taruna Angkatan 57</t>
  </si>
  <si>
    <t>Permakanan Taruna Angkatan 58</t>
  </si>
  <si>
    <t>Permakanan Taruna Angkatan 59</t>
  </si>
  <si>
    <t>Harga Satuan</t>
  </si>
  <si>
    <t>Jumlah</t>
  </si>
  <si>
    <t>Volume</t>
  </si>
  <si>
    <t>Dua Belas Milyar Sembilan Ratus Delapan Puluh Tujuh Juta Seratus Dua Puluh Ribu Rupiah</t>
  </si>
  <si>
    <t>Beras Medium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</si>
</sst>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&quot;Rp&quot;* #,##0_-;\-&quot;Rp&quot;* #,##0_-;_-&quot;Rp&quot;* &quot;-&quot;_-;_-@_-"/>
    <numFmt numFmtId="41" formatCode="_-* #,##0_-;\-* #,##0_-;_-* &quot;-&quot;_-;_-@_-"/>
    <numFmt numFmtId="44" formatCode="_-&quot;Rp&quot;* #,##0.00_-;\-&quot;Rp&quot;* #,##0.00_-;_-&quot;Rp&quot;* &quot;-&quot;??_-;_-@_-"/>
    <numFmt numFmtId="164" formatCode="_(&quot;Rp&quot;* #,##0_);_(&quot;Rp&quot;* \(#,##0\);_(&quot;Rp&quot;* &quot;-&quot;_);_(@_)"/>
    <numFmt numFmtId="165" formatCode="_(* #,##0_);_(* \(#,##0\);_(* &quot;-&quot;_);_(@_)"/>
    <numFmt numFmtId="166" formatCode="_(&quot;Rp&quot;* #,##0.00_);_(&quot;Rp&quot;* \(#,##0.00\);_(&quot;Rp&quot;* &quot;-&quot;??_);_(@_)"/>
    <numFmt numFmtId="167" formatCode="_(* #,##0.00_);_(* \(#,##0.00\);_(* &quot;-&quot;??_);_(@_)"/>
    <numFmt numFmtId="168" formatCode="_-&quot;$&quot;* #,##0.00_-;\-&quot;$&quot;* #,##0.00_-;_-&quot;$&quot;* &quot;-&quot;??_-;_-@_-"/>
    <numFmt numFmtId="169" formatCode="_(&quot;$&quot;* #,##0.00_);_(&quot;$&quot;* \(#,##0.00\);_(&quot;$&quot;* &quot;-&quot;??_);_(@_)"/>
    <numFmt numFmtId="170" formatCode="_(* #,##0.00_);_(* \(#,##0.00\);_(* &quot;-&quot;_);_(@_)"/>
    <numFmt numFmtId="171" formatCode="\(0.00%\)"/>
    <numFmt numFmtId="172" formatCode="0.0%"/>
    <numFmt numFmtId="173" formatCode="_(&quot;Rp&quot;* #,##0.00_);_(&quot;Rp&quot;* \(#,##0.00\);_(&quot;Rp&quot;* &quot;-&quot;_);_(@_)"/>
    <numFmt numFmtId="174" formatCode="&quot;Rp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10"/>
      <color rgb="FFFF0000"/>
      <name val="Cambria"/>
      <family val="1"/>
    </font>
    <font>
      <u/>
      <sz val="10"/>
      <color theme="10"/>
      <name val="Cambria"/>
      <family val="1"/>
    </font>
    <font>
      <i/>
      <sz val="10"/>
      <color rgb="FF0000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  <font>
      <sz val="12"/>
      <name val="Helv"/>
    </font>
    <font>
      <u/>
      <sz val="12"/>
      <color theme="1"/>
      <name val="Cambria"/>
      <family val="1"/>
    </font>
    <font>
      <b/>
      <u/>
      <sz val="10"/>
      <color theme="1"/>
      <name val="Cambria"/>
      <family val="1"/>
    </font>
    <font>
      <b/>
      <sz val="12"/>
      <name val="Cambria"/>
      <family val="1"/>
    </font>
    <font>
      <b/>
      <u/>
      <sz val="12"/>
      <name val="Cambria"/>
      <family val="1"/>
    </font>
    <font>
      <sz val="12"/>
      <color rgb="FFFF0000"/>
      <name val="Cambria"/>
      <family val="1"/>
    </font>
    <font>
      <u/>
      <sz val="12"/>
      <name val="Cambria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5" fillId="0" borderId="0"/>
    <xf numFmtId="0" fontId="4" fillId="0" borderId="0"/>
    <xf numFmtId="0" fontId="4" fillId="0" borderId="0"/>
  </cellStyleXfs>
  <cellXfs count="198">
    <xf numFmtId="0" fontId="0" fillId="0" borderId="0" xfId="0"/>
    <xf numFmtId="44" fontId="5" fillId="0" borderId="0" xfId="10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3" applyFont="1" applyAlignment="1">
      <alignment vertical="center"/>
    </xf>
    <xf numFmtId="42" fontId="7" fillId="0" borderId="0" xfId="4" applyNumberFormat="1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3" applyFont="1" applyAlignment="1">
      <alignment vertical="center"/>
    </xf>
    <xf numFmtId="42" fontId="8" fillId="0" borderId="0" xfId="4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168" fontId="5" fillId="0" borderId="0" xfId="5" applyNumberFormat="1" applyFont="1" applyFill="1" applyBorder="1" applyAlignment="1">
      <alignment vertical="center"/>
    </xf>
    <xf numFmtId="42" fontId="9" fillId="0" borderId="0" xfId="4" applyNumberFormat="1" applyFont="1" applyFill="1" applyBorder="1" applyAlignment="1">
      <alignment vertical="center"/>
    </xf>
    <xf numFmtId="42" fontId="7" fillId="0" borderId="0" xfId="6" applyNumberFormat="1" applyFont="1" applyFill="1" applyBorder="1" applyAlignment="1">
      <alignment horizontal="center" vertical="center"/>
    </xf>
    <xf numFmtId="42" fontId="7" fillId="0" borderId="0" xfId="6" applyNumberFormat="1" applyFont="1" applyFill="1" applyBorder="1" applyAlignment="1">
      <alignment vertical="center"/>
    </xf>
    <xf numFmtId="0" fontId="5" fillId="0" borderId="0" xfId="2" quotePrefix="1" applyFont="1" applyAlignment="1">
      <alignment horizontal="center" vertical="center"/>
    </xf>
    <xf numFmtId="0" fontId="5" fillId="0" borderId="0" xfId="7" applyNumberFormat="1" applyFont="1" applyFill="1" applyBorder="1" applyAlignment="1">
      <alignment vertical="center"/>
    </xf>
    <xf numFmtId="165" fontId="5" fillId="0" borderId="0" xfId="2" applyNumberFormat="1" applyFont="1" applyAlignment="1">
      <alignment vertical="center"/>
    </xf>
    <xf numFmtId="0" fontId="10" fillId="0" borderId="0" xfId="1" applyFont="1" applyFill="1" applyBorder="1" applyAlignment="1" applyProtection="1">
      <alignment vertical="center"/>
    </xf>
    <xf numFmtId="14" fontId="5" fillId="0" borderId="0" xfId="2" applyNumberFormat="1" applyFont="1" applyAlignment="1">
      <alignment vertical="center"/>
    </xf>
    <xf numFmtId="42" fontId="7" fillId="0" borderId="0" xfId="8" applyNumberFormat="1" applyFont="1" applyFill="1" applyBorder="1" applyAlignment="1">
      <alignment horizontal="right" vertical="center"/>
    </xf>
    <xf numFmtId="42" fontId="7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44" fontId="5" fillId="0" borderId="0" xfId="1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4" fontId="5" fillId="0" borderId="0" xfId="10" applyFont="1" applyBorder="1" applyAlignment="1">
      <alignment horizontal="center" vertical="center"/>
    </xf>
    <xf numFmtId="44" fontId="5" fillId="0" borderId="0" xfId="10" applyFont="1" applyFill="1" applyBorder="1" applyAlignment="1">
      <alignment horizontal="center" vertical="center"/>
    </xf>
    <xf numFmtId="42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2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4" fontId="5" fillId="0" borderId="0" xfId="10" applyFont="1" applyBorder="1" applyAlignment="1">
      <alignment horizontal="left" vertical="center"/>
    </xf>
    <xf numFmtId="18" fontId="5" fillId="0" borderId="0" xfId="0" applyNumberFormat="1" applyFont="1" applyBorder="1" applyAlignment="1">
      <alignment horizontal="center" vertical="center"/>
    </xf>
    <xf numFmtId="44" fontId="6" fillId="0" borderId="0" xfId="10" applyFont="1" applyBorder="1" applyAlignment="1">
      <alignment vertical="center"/>
    </xf>
    <xf numFmtId="4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4" fontId="5" fillId="2" borderId="0" xfId="1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2" fontId="6" fillId="0" borderId="0" xfId="2" applyNumberFormat="1" applyFont="1" applyAlignment="1">
      <alignment horizontal="center" vertical="center"/>
    </xf>
    <xf numFmtId="42" fontId="5" fillId="0" borderId="0" xfId="2" applyNumberFormat="1" applyFont="1" applyAlignment="1">
      <alignment vertical="center"/>
    </xf>
    <xf numFmtId="42" fontId="5" fillId="0" borderId="0" xfId="2" applyNumberFormat="1" applyFont="1" applyAlignment="1">
      <alignment horizontal="center" vertical="center"/>
    </xf>
    <xf numFmtId="42" fontId="7" fillId="0" borderId="0" xfId="4" applyNumberFormat="1" applyFont="1" applyFill="1" applyBorder="1" applyAlignment="1">
      <alignment horizontal="center" vertical="center"/>
    </xf>
    <xf numFmtId="42" fontId="5" fillId="0" borderId="0" xfId="9" applyNumberFormat="1" applyFont="1" applyFill="1" applyBorder="1" applyAlignment="1">
      <alignment vertical="center"/>
    </xf>
    <xf numFmtId="42" fontId="8" fillId="0" borderId="0" xfId="8" applyNumberFormat="1" applyFont="1" applyFill="1" applyBorder="1" applyAlignment="1">
      <alignment horizontal="right" vertical="center"/>
    </xf>
    <xf numFmtId="42" fontId="10" fillId="0" borderId="0" xfId="1" applyNumberFormat="1" applyFont="1" applyFill="1" applyBorder="1" applyAlignment="1" applyProtection="1">
      <alignment vertical="center"/>
    </xf>
    <xf numFmtId="42" fontId="5" fillId="0" borderId="0" xfId="2" applyNumberFormat="1" applyFont="1" applyAlignment="1">
      <alignment vertical="center" wrapText="1"/>
    </xf>
    <xf numFmtId="42" fontId="6" fillId="0" borderId="0" xfId="3" applyNumberFormat="1" applyFont="1" applyAlignment="1">
      <alignment vertical="center"/>
    </xf>
    <xf numFmtId="42" fontId="5" fillId="0" borderId="0" xfId="3" applyNumberFormat="1" applyFont="1" applyAlignment="1">
      <alignment vertical="center"/>
    </xf>
    <xf numFmtId="0" fontId="2" fillId="0" borderId="0" xfId="1" applyAlignment="1">
      <alignment vertical="center"/>
    </xf>
    <xf numFmtId="42" fontId="7" fillId="0" borderId="0" xfId="1" applyNumberFormat="1" applyFont="1" applyFill="1" applyBorder="1" applyAlignment="1" applyProtection="1">
      <alignment vertical="center"/>
    </xf>
    <xf numFmtId="42" fontId="5" fillId="0" borderId="0" xfId="3" applyNumberFormat="1" applyFont="1" applyAlignment="1">
      <alignment horizontal="center" vertical="center"/>
    </xf>
    <xf numFmtId="0" fontId="2" fillId="0" borderId="0" xfId="1" applyFill="1" applyBorder="1" applyAlignment="1" applyProtection="1">
      <alignment vertical="center"/>
    </xf>
    <xf numFmtId="0" fontId="13" fillId="0" borderId="0" xfId="0" applyFont="1" applyAlignment="1">
      <alignment horizontal="center" vertical="center"/>
    </xf>
    <xf numFmtId="42" fontId="14" fillId="0" borderId="0" xfId="13" applyNumberFormat="1" applyFont="1" applyAlignment="1">
      <alignment vertical="center"/>
    </xf>
    <xf numFmtId="42" fontId="13" fillId="0" borderId="0" xfId="14" applyNumberFormat="1" applyFont="1" applyAlignment="1">
      <alignment horizontal="center" vertical="center"/>
    </xf>
    <xf numFmtId="42" fontId="14" fillId="0" borderId="0" xfId="13" applyNumberFormat="1" applyFont="1" applyAlignment="1">
      <alignment horizontal="center" vertical="center"/>
    </xf>
    <xf numFmtId="42" fontId="14" fillId="0" borderId="0" xfId="14" applyNumberFormat="1" applyFont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42" fontId="13" fillId="0" borderId="0" xfId="0" applyNumberFormat="1" applyFont="1" applyAlignment="1">
      <alignment horizontal="center" vertical="center"/>
    </xf>
    <xf numFmtId="0" fontId="5" fillId="0" borderId="0" xfId="1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2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9" fontId="5" fillId="0" borderId="0" xfId="12" applyFont="1" applyBorder="1" applyAlignment="1">
      <alignment vertical="center"/>
    </xf>
    <xf numFmtId="167" fontId="5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42" fontId="6" fillId="0" borderId="0" xfId="11" applyNumberFormat="1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165" fontId="6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167" fontId="6" fillId="0" borderId="0" xfId="11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42" fontId="7" fillId="0" borderId="0" xfId="13" applyNumberFormat="1" applyFont="1" applyAlignment="1">
      <alignment vertical="center"/>
    </xf>
    <xf numFmtId="42" fontId="7" fillId="0" borderId="0" xfId="13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41" fontId="14" fillId="0" borderId="0" xfId="1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170" fontId="12" fillId="0" borderId="0" xfId="1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1" fontId="14" fillId="0" borderId="0" xfId="1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70" fontId="14" fillId="0" borderId="0" xfId="11" applyNumberFormat="1" applyFont="1" applyFill="1" applyBorder="1" applyAlignment="1">
      <alignment vertical="center"/>
    </xf>
    <xf numFmtId="171" fontId="14" fillId="0" borderId="0" xfId="12" applyNumberFormat="1" applyFont="1" applyFill="1" applyBorder="1" applyAlignment="1">
      <alignment vertical="center"/>
    </xf>
    <xf numFmtId="165" fontId="14" fillId="0" borderId="0" xfId="11" applyNumberFormat="1" applyFont="1" applyFill="1" applyBorder="1" applyAlignment="1">
      <alignment vertical="center"/>
    </xf>
    <xf numFmtId="170" fontId="18" fillId="0" borderId="0" xfId="11" applyNumberFormat="1" applyFont="1" applyFill="1" applyBorder="1" applyAlignment="1">
      <alignment vertical="center"/>
    </xf>
    <xf numFmtId="171" fontId="18" fillId="0" borderId="0" xfId="12" applyNumberFormat="1" applyFont="1" applyFill="1" applyBorder="1" applyAlignment="1">
      <alignment vertical="center"/>
    </xf>
    <xf numFmtId="42" fontId="14" fillId="0" borderId="0" xfId="11" applyNumberFormat="1" applyFont="1" applyFill="1" applyBorder="1" applyAlignment="1">
      <alignment vertical="center"/>
    </xf>
    <xf numFmtId="0" fontId="18" fillId="0" borderId="0" xfId="15" applyFont="1" applyAlignment="1">
      <alignment vertical="center"/>
    </xf>
    <xf numFmtId="0" fontId="14" fillId="0" borderId="0" xfId="15" applyFont="1" applyAlignment="1">
      <alignment vertical="center"/>
    </xf>
    <xf numFmtId="170" fontId="14" fillId="0" borderId="0" xfId="15" applyNumberFormat="1" applyFont="1" applyAlignment="1">
      <alignment vertical="center"/>
    </xf>
    <xf numFmtId="10" fontId="14" fillId="0" borderId="0" xfId="15" applyNumberFormat="1" applyFont="1" applyAlignment="1">
      <alignment horizontal="right" vertical="center"/>
    </xf>
    <xf numFmtId="172" fontId="14" fillId="0" borderId="0" xfId="11" applyNumberFormat="1" applyFont="1" applyFill="1" applyBorder="1" applyAlignment="1">
      <alignment vertical="center"/>
    </xf>
    <xf numFmtId="9" fontId="18" fillId="0" borderId="0" xfId="15" applyNumberFormat="1" applyFont="1" applyAlignment="1">
      <alignment horizontal="left" vertical="center"/>
    </xf>
    <xf numFmtId="165" fontId="14" fillId="0" borderId="0" xfId="11" applyNumberFormat="1" applyFont="1" applyFill="1" applyBorder="1" applyAlignment="1">
      <alignment horizontal="center" vertical="center"/>
    </xf>
    <xf numFmtId="10" fontId="18" fillId="0" borderId="0" xfId="15" applyNumberFormat="1" applyFont="1" applyAlignment="1">
      <alignment vertical="center"/>
    </xf>
    <xf numFmtId="164" fontId="14" fillId="0" borderId="0" xfId="11" applyNumberFormat="1" applyFont="1" applyFill="1" applyBorder="1" applyAlignment="1">
      <alignment horizontal="center" vertical="center"/>
    </xf>
    <xf numFmtId="10" fontId="14" fillId="0" borderId="0" xfId="15" applyNumberFormat="1" applyFont="1" applyAlignment="1">
      <alignment vertical="center"/>
    </xf>
    <xf numFmtId="41" fontId="18" fillId="0" borderId="0" xfId="11" applyFont="1" applyFill="1" applyBorder="1" applyAlignment="1">
      <alignment vertical="center"/>
    </xf>
    <xf numFmtId="10" fontId="14" fillId="0" borderId="0" xfId="11" applyNumberFormat="1" applyFont="1" applyFill="1" applyBorder="1" applyAlignment="1">
      <alignment vertical="center"/>
    </xf>
    <xf numFmtId="10" fontId="18" fillId="0" borderId="0" xfId="12" applyNumberFormat="1" applyFont="1" applyFill="1" applyBorder="1" applyAlignment="1">
      <alignment vertical="center"/>
    </xf>
    <xf numFmtId="0" fontId="14" fillId="0" borderId="0" xfId="14" applyFont="1" applyAlignment="1">
      <alignment horizontal="center" vertical="center"/>
    </xf>
    <xf numFmtId="0" fontId="13" fillId="0" borderId="0" xfId="14" applyFont="1" applyAlignment="1">
      <alignment horizontal="center" vertical="center"/>
    </xf>
    <xf numFmtId="0" fontId="14" fillId="0" borderId="0" xfId="13" applyFont="1" applyAlignment="1">
      <alignment vertical="center"/>
    </xf>
    <xf numFmtId="0" fontId="14" fillId="0" borderId="0" xfId="13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7" fontId="14" fillId="0" borderId="0" xfId="13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10" applyNumberFormat="1" applyFont="1" applyBorder="1" applyAlignment="1">
      <alignment horizontal="center" vertical="center"/>
    </xf>
    <xf numFmtId="0" fontId="5" fillId="0" borderId="0" xfId="10" applyNumberFormat="1" applyFont="1" applyFill="1" applyBorder="1" applyAlignment="1">
      <alignment horizontal="center" vertical="center"/>
    </xf>
    <xf numFmtId="0" fontId="20" fillId="0" borderId="0" xfId="13" applyFont="1" applyAlignment="1">
      <alignment vertical="center"/>
    </xf>
    <xf numFmtId="0" fontId="14" fillId="0" borderId="0" xfId="16" applyFont="1" applyAlignment="1">
      <alignment vertical="center"/>
    </xf>
    <xf numFmtId="0" fontId="14" fillId="0" borderId="0" xfId="13" applyFont="1" applyAlignment="1">
      <alignment horizontal="left" vertical="center"/>
    </xf>
    <xf numFmtId="14" fontId="14" fillId="0" borderId="0" xfId="13" applyNumberFormat="1" applyFont="1" applyAlignment="1">
      <alignment vertical="center"/>
    </xf>
    <xf numFmtId="167" fontId="14" fillId="0" borderId="0" xfId="13" applyNumberFormat="1" applyFont="1" applyAlignment="1">
      <alignment vertical="center"/>
    </xf>
    <xf numFmtId="10" fontId="14" fillId="0" borderId="0" xfId="13" applyNumberFormat="1" applyFont="1" applyAlignment="1">
      <alignment vertical="center"/>
    </xf>
    <xf numFmtId="41" fontId="14" fillId="0" borderId="0" xfId="11" applyFont="1" applyBorder="1" applyAlignment="1">
      <alignment vertical="center"/>
    </xf>
    <xf numFmtId="0" fontId="21" fillId="0" borderId="0" xfId="13" applyFont="1" applyAlignment="1">
      <alignment horizontal="center" vertical="center"/>
    </xf>
    <xf numFmtId="42" fontId="18" fillId="0" borderId="0" xfId="13" applyNumberFormat="1" applyFont="1" applyAlignment="1">
      <alignment horizontal="center" vertical="center"/>
    </xf>
    <xf numFmtId="42" fontId="14" fillId="0" borderId="0" xfId="12" applyNumberFormat="1" applyFont="1" applyBorder="1" applyAlignment="1">
      <alignment vertical="center"/>
    </xf>
    <xf numFmtId="0" fontId="14" fillId="0" borderId="1" xfId="13" applyFont="1" applyBorder="1" applyAlignment="1">
      <alignment horizontal="center" vertical="center"/>
    </xf>
    <xf numFmtId="42" fontId="14" fillId="0" borderId="1" xfId="13" applyNumberFormat="1" applyFont="1" applyBorder="1" applyAlignment="1">
      <alignment horizontal="center" vertical="center"/>
    </xf>
    <xf numFmtId="0" fontId="18" fillId="0" borderId="1" xfId="13" applyFont="1" applyBorder="1" applyAlignment="1">
      <alignment horizontal="center" vertical="center"/>
    </xf>
    <xf numFmtId="0" fontId="18" fillId="0" borderId="1" xfId="13" applyFont="1" applyBorder="1" applyAlignment="1">
      <alignment horizontal="left" vertical="center"/>
    </xf>
    <xf numFmtId="0" fontId="14" fillId="0" borderId="1" xfId="13" quotePrefix="1" applyFont="1" applyBorder="1" applyAlignment="1">
      <alignment horizontal="center" vertical="center"/>
    </xf>
    <xf numFmtId="165" fontId="14" fillId="0" borderId="1" xfId="13" applyNumberFormat="1" applyFont="1" applyBorder="1" applyAlignment="1">
      <alignment horizontal="center" vertical="center"/>
    </xf>
    <xf numFmtId="42" fontId="14" fillId="0" borderId="1" xfId="13" applyNumberFormat="1" applyFont="1" applyBorder="1" applyAlignment="1">
      <alignment vertical="center"/>
    </xf>
    <xf numFmtId="0" fontId="14" fillId="0" borderId="1" xfId="13" applyFont="1" applyBorder="1" applyAlignment="1">
      <alignment vertical="center"/>
    </xf>
    <xf numFmtId="0" fontId="18" fillId="0" borderId="1" xfId="13" applyFont="1" applyBorder="1" applyAlignment="1">
      <alignment vertical="center"/>
    </xf>
    <xf numFmtId="167" fontId="14" fillId="0" borderId="1" xfId="13" applyNumberFormat="1" applyFont="1" applyBorder="1" applyAlignment="1">
      <alignment vertical="center"/>
    </xf>
    <xf numFmtId="42" fontId="18" fillId="0" borderId="1" xfId="13" applyNumberFormat="1" applyFont="1" applyBorder="1" applyAlignment="1">
      <alignment horizontal="right" vertical="center"/>
    </xf>
    <xf numFmtId="42" fontId="18" fillId="0" borderId="1" xfId="13" applyNumberFormat="1" applyFont="1" applyBorder="1" applyAlignment="1">
      <alignment vertical="center"/>
    </xf>
    <xf numFmtId="42" fontId="18" fillId="0" borderId="1" xfId="13" applyNumberFormat="1" applyFont="1" applyBorder="1" applyAlignment="1">
      <alignment horizontal="center" vertical="center"/>
    </xf>
    <xf numFmtId="42" fontId="13" fillId="0" borderId="0" xfId="0" applyNumberFormat="1" applyFont="1" applyAlignment="1">
      <alignment horizontal="center" vertical="center"/>
    </xf>
    <xf numFmtId="42" fontId="14" fillId="0" borderId="0" xfId="14" applyNumberFormat="1" applyFont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42" fontId="14" fillId="0" borderId="0" xfId="14" applyNumberFormat="1" applyFont="1" applyAlignment="1">
      <alignment vertical="center"/>
    </xf>
    <xf numFmtId="42" fontId="13" fillId="0" borderId="0" xfId="14" applyNumberFormat="1" applyFont="1" applyAlignment="1">
      <alignment vertical="center"/>
    </xf>
    <xf numFmtId="42" fontId="16" fillId="0" borderId="0" xfId="0" applyNumberFormat="1" applyFont="1" applyAlignment="1">
      <alignment vertical="center"/>
    </xf>
    <xf numFmtId="42" fontId="13" fillId="0" borderId="0" xfId="0" applyNumberFormat="1" applyFont="1" applyAlignment="1">
      <alignment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/>
    </xf>
    <xf numFmtId="174" fontId="22" fillId="0" borderId="5" xfId="0" applyNumberFormat="1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174" fontId="22" fillId="0" borderId="0" xfId="0" applyNumberFormat="1" applyFont="1" applyAlignment="1">
      <alignment vertical="center"/>
    </xf>
    <xf numFmtId="0" fontId="22" fillId="0" borderId="0" xfId="0" applyNumberFormat="1" applyFont="1" applyAlignment="1"/>
    <xf numFmtId="42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2" fontId="6" fillId="0" borderId="0" xfId="2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4" fontId="5" fillId="0" borderId="0" xfId="1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4" fontId="6" fillId="0" borderId="0" xfId="10" applyFont="1" applyBorder="1" applyAlignment="1">
      <alignment horizontal="left" vertical="center"/>
    </xf>
    <xf numFmtId="44" fontId="5" fillId="0" borderId="0" xfId="10" applyFont="1" applyFill="1" applyBorder="1" applyAlignment="1">
      <alignment horizontal="center" vertical="center"/>
    </xf>
    <xf numFmtId="42" fontId="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2" fontId="6" fillId="0" borderId="0" xfId="0" applyNumberFormat="1" applyFont="1" applyBorder="1" applyAlignment="1">
      <alignment horizontal="center" vertical="center" wrapText="1"/>
    </xf>
    <xf numFmtId="173" fontId="14" fillId="0" borderId="0" xfId="11" applyNumberFormat="1" applyFont="1" applyFill="1" applyBorder="1" applyAlignment="1">
      <alignment horizontal="center" vertical="center"/>
    </xf>
    <xf numFmtId="0" fontId="18" fillId="0" borderId="0" xfId="15" applyFont="1" applyAlignment="1">
      <alignment horizontal="center" vertical="center"/>
    </xf>
    <xf numFmtId="0" fontId="18" fillId="0" borderId="0" xfId="15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2" fontId="6" fillId="0" borderId="0" xfId="0" applyNumberFormat="1" applyFont="1" applyAlignment="1">
      <alignment horizontal="center" vertical="center" wrapText="1"/>
    </xf>
    <xf numFmtId="42" fontId="6" fillId="0" borderId="0" xfId="11" applyNumberFormat="1" applyFont="1" applyBorder="1" applyAlignment="1">
      <alignment horizontal="center" vertical="center"/>
    </xf>
    <xf numFmtId="167" fontId="6" fillId="0" borderId="0" xfId="11" applyNumberFormat="1" applyFont="1" applyBorder="1" applyAlignment="1">
      <alignment horizontal="center" vertical="center"/>
    </xf>
    <xf numFmtId="4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8" fillId="0" borderId="1" xfId="13" applyFont="1" applyBorder="1" applyAlignment="1">
      <alignment horizontal="left" vertical="center" wrapText="1"/>
    </xf>
    <xf numFmtId="0" fontId="19" fillId="0" borderId="0" xfId="13" applyFont="1" applyAlignment="1">
      <alignment horizontal="center" vertical="center"/>
    </xf>
    <xf numFmtId="0" fontId="14" fillId="0" borderId="1" xfId="13" applyFont="1" applyBorder="1" applyAlignment="1">
      <alignment horizontal="center" vertical="center" wrapText="1"/>
    </xf>
    <xf numFmtId="0" fontId="14" fillId="0" borderId="1" xfId="13" applyFont="1" applyBorder="1" applyAlignment="1">
      <alignment horizontal="left" vertical="center" wrapText="1"/>
    </xf>
    <xf numFmtId="0" fontId="14" fillId="0" borderId="2" xfId="13" applyFont="1" applyBorder="1" applyAlignment="1">
      <alignment horizontal="left" vertical="center"/>
    </xf>
    <xf numFmtId="0" fontId="14" fillId="0" borderId="3" xfId="13" applyFont="1" applyBorder="1" applyAlignment="1">
      <alignment horizontal="left" vertical="center"/>
    </xf>
    <xf numFmtId="0" fontId="14" fillId="0" borderId="4" xfId="13" applyFont="1" applyBorder="1" applyAlignment="1">
      <alignment horizontal="left" vertical="center"/>
    </xf>
    <xf numFmtId="0" fontId="14" fillId="0" borderId="2" xfId="13" applyFont="1" applyBorder="1" applyAlignment="1">
      <alignment horizontal="center" vertical="center"/>
    </xf>
    <xf numFmtId="0" fontId="14" fillId="0" borderId="3" xfId="13" applyFont="1" applyBorder="1" applyAlignment="1">
      <alignment horizontal="center" vertical="center"/>
    </xf>
    <xf numFmtId="0" fontId="14" fillId="0" borderId="4" xfId="13" applyFont="1" applyBorder="1" applyAlignment="1">
      <alignment horizontal="center" vertical="center"/>
    </xf>
    <xf numFmtId="42" fontId="14" fillId="0" borderId="0" xfId="13" applyNumberFormat="1" applyFont="1" applyAlignment="1">
      <alignment horizontal="center" vertical="center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</cellXfs>
  <cellStyles count="17">
    <cellStyle name="Comma [0]" xfId="11" builtinId="6"/>
    <cellStyle name="Comma [0] 3" xfId="7" xr:uid="{00000000-0005-0000-0000-000001000000}"/>
    <cellStyle name="Comma [0] 5" xfId="6" xr:uid="{00000000-0005-0000-0000-000002000000}"/>
    <cellStyle name="Comma 3" xfId="4" xr:uid="{00000000-0005-0000-0000-000003000000}"/>
    <cellStyle name="Comma 4 2" xfId="8" xr:uid="{00000000-0005-0000-0000-000004000000}"/>
    <cellStyle name="Currency" xfId="10" builtinId="4"/>
    <cellStyle name="Currency 2" xfId="9" xr:uid="{00000000-0005-0000-0000-000006000000}"/>
    <cellStyle name="Currency 4" xfId="5" xr:uid="{00000000-0005-0000-0000-000007000000}"/>
    <cellStyle name="Hyperlink" xfId="1" builtinId="8"/>
    <cellStyle name="Normal" xfId="0" builtinId="0"/>
    <cellStyle name="Normal 2" xfId="13" xr:uid="{00000000-0005-0000-0000-00000A000000}"/>
    <cellStyle name="Normal 3" xfId="14" xr:uid="{00000000-0005-0000-0000-00000B000000}"/>
    <cellStyle name="Normal 4" xfId="2" xr:uid="{00000000-0005-0000-0000-00000C000000}"/>
    <cellStyle name="Normal 6" xfId="3" xr:uid="{00000000-0005-0000-0000-00000D000000}"/>
    <cellStyle name="Normal_RAB USULAN" xfId="16" xr:uid="{00000000-0005-0000-0000-00000E000000}"/>
    <cellStyle name="Normal_Sheet1" xfId="15" xr:uid="{00000000-0005-0000-0000-00000F000000}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32</xdr:row>
      <xdr:rowOff>180975</xdr:rowOff>
    </xdr:from>
    <xdr:to>
      <xdr:col>8</xdr:col>
      <xdr:colOff>285750</xdr:colOff>
      <xdr:row>36</xdr:row>
      <xdr:rowOff>66289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243EC6-0DE5-4CD4-8F37-2AC1B0A6B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6105525"/>
          <a:ext cx="1609725" cy="828289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MAKANAN%20TARUNA%202020\DIKTRAM\27%20HPS%20Konsumsi%20Diklat%20Keterampilan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00.992\analisa%20harga%20menu%20makan%20Taruna%20PIP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th\Documents\PPK%202019\HPS\27%20HPS%20Konsumsi%20Diklat%20Keterampilan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th\Downloads\Permakanan\HPS_permakanan_2019%20-%205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th\Downloads\HPS%20Permakanan%20taruna%202020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th\Documents\ULP%202018\hps\010%20HPS%20permakanan%20tarun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Hari%20P\2010-New\Konsultan%20Perencana%20Kanit%20PMM\HPS-OE%20konsultan%20Perencana%20Unit%20PPM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 harga"/>
      <sheetName val="analisa menu"/>
      <sheetName val="biaya operasional"/>
      <sheetName val="Rekap"/>
      <sheetName val="HPS"/>
    </sheetNames>
    <sheetDataSet>
      <sheetData sheetId="0" refreshError="1">
        <row r="11">
          <cell r="C11">
            <v>10500</v>
          </cell>
        </row>
        <row r="46">
          <cell r="C46">
            <v>2500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KS MAKAN"/>
      <sheetName val="analisa harga MAKAN"/>
      <sheetName val="rekap harga bahan dasar"/>
      <sheetName val="analisa air minum"/>
      <sheetName val="analisa operasional"/>
      <sheetName val="analisa harga SNACK"/>
      <sheetName val="tabel harga"/>
    </sheetNames>
    <sheetDataSet>
      <sheetData sheetId="0" refreshError="1">
        <row r="9">
          <cell r="D9">
            <v>45080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 harga"/>
      <sheetName val="analisa menu"/>
      <sheetName val="biaya operasional"/>
      <sheetName val="Rekap"/>
      <sheetName val="HPS"/>
    </sheetNames>
    <sheetDataSet>
      <sheetData sheetId="0">
        <row r="8">
          <cell r="C8">
            <v>29600</v>
          </cell>
        </row>
        <row r="9">
          <cell r="C9">
            <v>80000</v>
          </cell>
        </row>
        <row r="14">
          <cell r="C14">
            <v>13000</v>
          </cell>
        </row>
        <row r="20">
          <cell r="C20">
            <v>15000</v>
          </cell>
        </row>
        <row r="25">
          <cell r="C25">
            <v>10000</v>
          </cell>
        </row>
        <row r="28">
          <cell r="C28">
            <v>24200</v>
          </cell>
        </row>
        <row r="36">
          <cell r="C36">
            <v>14500</v>
          </cell>
        </row>
        <row r="55">
          <cell r="C55">
            <v>12000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KS MAKAN"/>
      <sheetName val="HPS"/>
      <sheetName val="REKAPITULASI"/>
      <sheetName val="Analisa Biaya Ops"/>
      <sheetName val="tabel harga"/>
      <sheetName val="tabel harga Rev"/>
      <sheetName val="tabel harga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9000</v>
          </cell>
        </row>
        <row r="27">
          <cell r="C27">
            <v>27000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 harga"/>
      <sheetName val="Analisa Menu"/>
      <sheetName val="Analisa Biaya Ops"/>
      <sheetName val="REKAPITULASI"/>
      <sheetName val="HPS"/>
      <sheetName val="INDEKS MAKAN"/>
      <sheetName val="rekap zat gizi"/>
      <sheetName val="Daftar menu"/>
      <sheetName val="SMG"/>
    </sheetNames>
    <sheetDataSet>
      <sheetData sheetId="0">
        <row r="4">
          <cell r="C4">
            <v>10500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Y8">
            <v>11700</v>
          </cell>
        </row>
        <row r="61">
          <cell r="Y61">
            <v>24200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KS MAKAN"/>
      <sheetName val="HPS"/>
      <sheetName val="REKAPITULASI"/>
      <sheetName val="Analisa Biaya Ops"/>
      <sheetName val="analisa harga menu MAKAN"/>
      <sheetName val="tabel harga"/>
    </sheetNames>
    <sheetDataSet>
      <sheetData sheetId="0"/>
      <sheetData sheetId="1"/>
      <sheetData sheetId="2"/>
      <sheetData sheetId="3"/>
      <sheetData sheetId="4">
        <row r="520">
          <cell r="A520" t="str">
            <v>JUMLAH BIAYA PERMINUMAN TARUNA PER ORANG UNTUK 1 HARI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"/>
      <sheetName val="RAB"/>
      <sheetName val="Harga Bahan"/>
      <sheetName val="BILLINGRATE"/>
      <sheetName val="cover (2)"/>
      <sheetName val="cover (3)"/>
      <sheetName val="cover (4)"/>
    </sheetNames>
    <sheetDataSet>
      <sheetData sheetId="0" refreshError="1"/>
      <sheetData sheetId="1" refreshError="1">
        <row r="11">
          <cell r="B11" t="str">
            <v>Kegiatan</v>
          </cell>
        </row>
        <row r="12">
          <cell r="B12" t="str">
            <v>Pekerjaan</v>
          </cell>
          <cell r="E12" t="str">
            <v>:</v>
          </cell>
        </row>
        <row r="14">
          <cell r="B14" t="str">
            <v>Lokasi</v>
          </cell>
          <cell r="E14" t="str">
            <v>:</v>
          </cell>
        </row>
        <row r="15">
          <cell r="B15" t="str">
            <v>Tahun Anggaran</v>
          </cell>
          <cell r="E15" t="str">
            <v>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okopedia.com/mymondmilk/kualitas-terbaik-telur-puyuh-mentah-500-gr?whid=0" TargetMode="External"/><Relationship Id="rId2" Type="http://schemas.openxmlformats.org/officeDocument/2006/relationships/hyperlink" Target="https://duniaikan.com/harga-ikan-belanak/" TargetMode="External"/><Relationship Id="rId1" Type="http://schemas.openxmlformats.org/officeDocument/2006/relationships/hyperlink" Target="http://hargajateng.org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okopedia.com/bestmeatsolo/sosis-ayam-best-chicken-1000-gr-1kg?src=topads" TargetMode="External"/><Relationship Id="rId4" Type="http://schemas.openxmlformats.org/officeDocument/2006/relationships/hyperlink" Target="https://www.tokopedia.com/blibuahofficial/sayur-gambas-fresh-500gr-oyong-emes-sayur-segar?src=topad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1"/>
  <sheetViews>
    <sheetView workbookViewId="0">
      <pane xSplit="2" ySplit="3" topLeftCell="C14" activePane="bottomRight" state="frozen"/>
      <selection pane="topRight" activeCell="C1" sqref="C1"/>
      <selection pane="bottomLeft" activeCell="A4" sqref="A4"/>
      <selection pane="bottomRight" activeCell="B24" sqref="B24"/>
    </sheetView>
  </sheetViews>
  <sheetFormatPr defaultColWidth="9.140625" defaultRowHeight="12.75" x14ac:dyDescent="0.25"/>
  <cols>
    <col min="1" max="1" width="7.85546875" style="2" customWidth="1"/>
    <col min="2" max="2" width="24.42578125" style="3" customWidth="1"/>
    <col min="3" max="3" width="17.28515625" style="4" customWidth="1"/>
    <col min="4" max="4" width="19.85546875" style="5" customWidth="1"/>
    <col min="5" max="5" width="9.140625" style="2" customWidth="1"/>
    <col min="6" max="6" width="14.140625" style="43" customWidth="1"/>
    <col min="7" max="7" width="18.85546875" style="43" customWidth="1"/>
    <col min="8" max="8" width="11.28515625" style="43" customWidth="1"/>
    <col min="9" max="9" width="11.85546875" style="43" customWidth="1"/>
    <col min="10" max="10" width="12.28515625" style="43" customWidth="1"/>
    <col min="11" max="11" width="9.140625" style="2"/>
    <col min="12" max="12" width="19.5703125" style="2" bestFit="1" customWidth="1"/>
    <col min="13" max="16384" width="9.140625" style="2"/>
  </cols>
  <sheetData>
    <row r="1" spans="1:12" ht="20.100000000000001" customHeight="1" x14ac:dyDescent="0.25">
      <c r="A1" s="161" t="s">
        <v>0</v>
      </c>
      <c r="B1" s="161"/>
      <c r="C1" s="161"/>
      <c r="D1" s="161"/>
      <c r="F1" s="160" t="s">
        <v>329</v>
      </c>
      <c r="G1" s="160" t="s">
        <v>330</v>
      </c>
      <c r="H1" s="160" t="s">
        <v>328</v>
      </c>
      <c r="I1" s="162" t="s">
        <v>1</v>
      </c>
      <c r="J1" s="160" t="s">
        <v>335</v>
      </c>
    </row>
    <row r="2" spans="1:12" ht="20.100000000000001" customHeight="1" x14ac:dyDescent="0.25">
      <c r="F2" s="160"/>
      <c r="G2" s="160"/>
      <c r="H2" s="160"/>
      <c r="I2" s="162"/>
      <c r="J2" s="160"/>
    </row>
    <row r="3" spans="1:12" s="9" customFormat="1" ht="20.100000000000001" customHeight="1" x14ac:dyDescent="0.25">
      <c r="A3" s="6" t="s">
        <v>2</v>
      </c>
      <c r="B3" s="7" t="s">
        <v>3</v>
      </c>
      <c r="C3" s="8" t="s">
        <v>4</v>
      </c>
      <c r="D3" s="6" t="s">
        <v>5</v>
      </c>
      <c r="E3" s="6" t="s">
        <v>2</v>
      </c>
      <c r="F3" s="42" t="s">
        <v>4</v>
      </c>
      <c r="G3" s="42" t="s">
        <v>4</v>
      </c>
      <c r="H3" s="42" t="s">
        <v>4</v>
      </c>
      <c r="I3" s="42" t="s">
        <v>4</v>
      </c>
      <c r="J3" s="43"/>
    </row>
    <row r="4" spans="1:12" ht="20.100000000000001" customHeight="1" x14ac:dyDescent="0.25">
      <c r="A4" s="5">
        <v>1</v>
      </c>
      <c r="B4" s="10" t="s">
        <v>435</v>
      </c>
      <c r="C4" s="4">
        <f>'[1]tabel harga'!$C$11</f>
        <v>10500</v>
      </c>
      <c r="D4" s="5" t="s">
        <v>7</v>
      </c>
      <c r="F4" s="4">
        <v>10500</v>
      </c>
      <c r="L4" s="2">
        <f>'[2]INDEKS MAKAN'!D9</f>
        <v>45080</v>
      </c>
    </row>
    <row r="5" spans="1:12" ht="20.100000000000001" customHeight="1" x14ac:dyDescent="0.25">
      <c r="A5" s="5">
        <v>2</v>
      </c>
      <c r="B5" s="10" t="s">
        <v>8</v>
      </c>
      <c r="C5" s="4">
        <v>20000</v>
      </c>
      <c r="D5" s="5" t="s">
        <v>7</v>
      </c>
      <c r="G5" s="44"/>
      <c r="H5" s="4"/>
    </row>
    <row r="6" spans="1:12" ht="20.100000000000001" customHeight="1" x14ac:dyDescent="0.25">
      <c r="A6" s="5">
        <f t="shared" ref="A6:A79" si="0">A5+1</f>
        <v>3</v>
      </c>
      <c r="B6" s="3" t="s">
        <v>9</v>
      </c>
      <c r="C6" s="4">
        <v>500</v>
      </c>
      <c r="D6" s="5" t="s">
        <v>10</v>
      </c>
      <c r="G6" s="4"/>
    </row>
    <row r="7" spans="1:12" ht="20.100000000000001" customHeight="1" x14ac:dyDescent="0.25">
      <c r="A7" s="5">
        <f t="shared" si="0"/>
        <v>4</v>
      </c>
      <c r="B7" s="3" t="s">
        <v>11</v>
      </c>
      <c r="C7" s="4">
        <v>40000</v>
      </c>
      <c r="D7" s="5" t="s">
        <v>7</v>
      </c>
      <c r="H7" s="4"/>
    </row>
    <row r="8" spans="1:12" ht="20.100000000000001" customHeight="1" x14ac:dyDescent="0.25">
      <c r="A8" s="5">
        <f t="shared" si="0"/>
        <v>5</v>
      </c>
      <c r="B8" s="10" t="s">
        <v>12</v>
      </c>
      <c r="C8" s="11">
        <v>20500</v>
      </c>
      <c r="D8" s="5" t="s">
        <v>7</v>
      </c>
      <c r="F8" s="4"/>
      <c r="H8" s="13">
        <v>20896</v>
      </c>
    </row>
    <row r="9" spans="1:12" ht="20.100000000000001" customHeight="1" x14ac:dyDescent="0.25">
      <c r="A9" s="5">
        <f t="shared" si="0"/>
        <v>6</v>
      </c>
      <c r="B9" s="3" t="s">
        <v>13</v>
      </c>
      <c r="C9" s="4">
        <f>'[3]tabel harga'!$C$9</f>
        <v>80000</v>
      </c>
      <c r="D9" s="5" t="s">
        <v>7</v>
      </c>
      <c r="H9" s="4"/>
    </row>
    <row r="10" spans="1:12" ht="20.100000000000001" customHeight="1" x14ac:dyDescent="0.25">
      <c r="A10" s="5">
        <f t="shared" si="0"/>
        <v>7</v>
      </c>
      <c r="B10" s="3" t="s">
        <v>14</v>
      </c>
      <c r="C10" s="4">
        <v>30000</v>
      </c>
      <c r="D10" s="5" t="s">
        <v>7</v>
      </c>
      <c r="F10" s="43">
        <v>30000</v>
      </c>
      <c r="H10" s="4"/>
    </row>
    <row r="11" spans="1:12" ht="20.100000000000001" customHeight="1" x14ac:dyDescent="0.25">
      <c r="A11" s="5">
        <f t="shared" si="0"/>
        <v>8</v>
      </c>
      <c r="B11" s="10" t="s">
        <v>15</v>
      </c>
      <c r="C11" s="4">
        <v>7700</v>
      </c>
      <c r="D11" s="5" t="s">
        <v>7</v>
      </c>
      <c r="H11" s="4">
        <v>7700</v>
      </c>
    </row>
    <row r="12" spans="1:12" ht="20.100000000000001" customHeight="1" x14ac:dyDescent="0.25">
      <c r="A12" s="5">
        <f t="shared" si="0"/>
        <v>9</v>
      </c>
      <c r="B12" s="10" t="s">
        <v>16</v>
      </c>
      <c r="C12" s="4">
        <v>5000</v>
      </c>
      <c r="D12" s="5" t="s">
        <v>17</v>
      </c>
      <c r="H12" s="4"/>
    </row>
    <row r="13" spans="1:12" ht="20.100000000000001" customHeight="1" x14ac:dyDescent="0.25">
      <c r="A13" s="5">
        <f t="shared" si="0"/>
        <v>10</v>
      </c>
      <c r="B13" s="10" t="s">
        <v>346</v>
      </c>
      <c r="C13" s="4">
        <v>2600</v>
      </c>
      <c r="D13" s="5" t="s">
        <v>45</v>
      </c>
      <c r="H13" s="4"/>
      <c r="I13" s="43">
        <v>2600</v>
      </c>
    </row>
    <row r="14" spans="1:12" ht="20.100000000000001" customHeight="1" x14ac:dyDescent="0.25">
      <c r="A14" s="5">
        <f t="shared" si="0"/>
        <v>11</v>
      </c>
      <c r="B14" s="10" t="s">
        <v>18</v>
      </c>
      <c r="C14" s="12">
        <v>9000</v>
      </c>
      <c r="D14" s="5" t="s">
        <v>7</v>
      </c>
      <c r="H14" s="4"/>
    </row>
    <row r="15" spans="1:12" ht="20.100000000000001" customHeight="1" x14ac:dyDescent="0.25">
      <c r="A15" s="5">
        <f t="shared" si="0"/>
        <v>12</v>
      </c>
      <c r="B15" s="10" t="s">
        <v>19</v>
      </c>
      <c r="C15" s="4">
        <v>4000</v>
      </c>
      <c r="D15" s="5" t="s">
        <v>17</v>
      </c>
      <c r="G15" s="4"/>
    </row>
    <row r="16" spans="1:12" ht="20.100000000000001" customHeight="1" x14ac:dyDescent="0.25">
      <c r="A16" s="5">
        <f t="shared" si="0"/>
        <v>13</v>
      </c>
      <c r="B16" s="3" t="s">
        <v>20</v>
      </c>
      <c r="C16" s="13">
        <v>11000</v>
      </c>
      <c r="D16" s="5" t="s">
        <v>7</v>
      </c>
      <c r="G16" s="4"/>
      <c r="H16" s="43">
        <v>10768</v>
      </c>
    </row>
    <row r="17" spans="1:12" ht="20.100000000000001" customHeight="1" x14ac:dyDescent="0.25">
      <c r="A17" s="5">
        <f t="shared" si="0"/>
        <v>14</v>
      </c>
      <c r="B17" s="10" t="s">
        <v>21</v>
      </c>
      <c r="C17" s="13">
        <f>'[3]tabel harga'!$C$14</f>
        <v>13000</v>
      </c>
      <c r="D17" s="5" t="s">
        <v>7</v>
      </c>
      <c r="G17" s="4"/>
    </row>
    <row r="18" spans="1:12" ht="20.100000000000001" customHeight="1" x14ac:dyDescent="0.25">
      <c r="A18" s="5">
        <f t="shared" si="0"/>
        <v>15</v>
      </c>
      <c r="B18" s="10" t="s">
        <v>22</v>
      </c>
      <c r="C18" s="4">
        <v>30000</v>
      </c>
      <c r="D18" s="14" t="s">
        <v>7</v>
      </c>
      <c r="F18" s="4">
        <v>30000</v>
      </c>
    </row>
    <row r="19" spans="1:12" ht="20.100000000000001" customHeight="1" x14ac:dyDescent="0.25">
      <c r="A19" s="5">
        <f t="shared" si="0"/>
        <v>16</v>
      </c>
      <c r="B19" s="10" t="s">
        <v>23</v>
      </c>
      <c r="C19" s="4">
        <v>30000</v>
      </c>
      <c r="D19" s="5" t="s">
        <v>7</v>
      </c>
      <c r="F19" s="4">
        <v>30000</v>
      </c>
    </row>
    <row r="20" spans="1:12" ht="20.100000000000001" customHeight="1" x14ac:dyDescent="0.25">
      <c r="A20" s="5">
        <f t="shared" si="0"/>
        <v>17</v>
      </c>
      <c r="B20" s="3" t="s">
        <v>24</v>
      </c>
      <c r="C20" s="4">
        <v>30000</v>
      </c>
      <c r="D20" s="5" t="s">
        <v>7</v>
      </c>
      <c r="F20" s="43">
        <v>30000</v>
      </c>
      <c r="H20" s="44"/>
      <c r="I20" s="54"/>
    </row>
    <row r="21" spans="1:12" ht="20.100000000000001" customHeight="1" x14ac:dyDescent="0.25">
      <c r="A21" s="5">
        <f t="shared" si="0"/>
        <v>18</v>
      </c>
      <c r="B21" s="3" t="s">
        <v>308</v>
      </c>
      <c r="C21" s="4">
        <v>2700</v>
      </c>
      <c r="D21" s="5" t="s">
        <v>32</v>
      </c>
      <c r="H21" s="44"/>
      <c r="I21" s="54">
        <v>2700</v>
      </c>
    </row>
    <row r="22" spans="1:12" ht="20.100000000000001" customHeight="1" x14ac:dyDescent="0.25">
      <c r="A22" s="5">
        <f t="shared" si="0"/>
        <v>19</v>
      </c>
      <c r="B22" s="3" t="s">
        <v>321</v>
      </c>
      <c r="C22" s="4">
        <v>3500</v>
      </c>
      <c r="D22" s="5" t="s">
        <v>32</v>
      </c>
      <c r="H22" s="44"/>
      <c r="I22" s="54"/>
    </row>
    <row r="23" spans="1:12" ht="20.100000000000001" customHeight="1" x14ac:dyDescent="0.25">
      <c r="A23" s="5">
        <f t="shared" si="0"/>
        <v>20</v>
      </c>
      <c r="B23" s="3" t="s">
        <v>25</v>
      </c>
      <c r="C23" s="4">
        <v>2500</v>
      </c>
      <c r="D23" s="5" t="s">
        <v>7</v>
      </c>
      <c r="G23" s="4"/>
    </row>
    <row r="24" spans="1:12" ht="20.100000000000001" customHeight="1" x14ac:dyDescent="0.25">
      <c r="A24" s="5">
        <f t="shared" si="0"/>
        <v>21</v>
      </c>
      <c r="B24" s="3" t="s">
        <v>26</v>
      </c>
      <c r="C24" s="4">
        <v>34000</v>
      </c>
      <c r="D24" s="5" t="s">
        <v>7</v>
      </c>
      <c r="F24" s="43">
        <v>34000</v>
      </c>
      <c r="G24" s="4"/>
    </row>
    <row r="25" spans="1:12" ht="20.100000000000001" customHeight="1" x14ac:dyDescent="0.25">
      <c r="A25" s="5">
        <f t="shared" si="0"/>
        <v>22</v>
      </c>
      <c r="B25" s="15" t="s">
        <v>27</v>
      </c>
      <c r="C25" s="4">
        <v>110000</v>
      </c>
      <c r="D25" s="5" t="s">
        <v>7</v>
      </c>
      <c r="F25" s="43">
        <v>110000</v>
      </c>
      <c r="H25" s="45"/>
    </row>
    <row r="26" spans="1:12" ht="20.100000000000001" customHeight="1" x14ac:dyDescent="0.25">
      <c r="A26" s="5">
        <f t="shared" si="0"/>
        <v>23</v>
      </c>
      <c r="B26" s="3" t="s">
        <v>28</v>
      </c>
      <c r="C26" s="4">
        <f>'[3]tabel harga'!$C$20</f>
        <v>15000</v>
      </c>
      <c r="D26" s="5" t="s">
        <v>7</v>
      </c>
      <c r="H26" s="4"/>
    </row>
    <row r="27" spans="1:12" ht="20.100000000000001" customHeight="1" x14ac:dyDescent="0.25">
      <c r="A27" s="5">
        <f t="shared" si="0"/>
        <v>24</v>
      </c>
      <c r="B27" s="10" t="s">
        <v>29</v>
      </c>
      <c r="C27" s="4">
        <v>5500</v>
      </c>
      <c r="D27" s="5" t="s">
        <v>30</v>
      </c>
      <c r="H27" s="43">
        <v>5520</v>
      </c>
    </row>
    <row r="28" spans="1:12" ht="20.100000000000001" customHeight="1" x14ac:dyDescent="0.25">
      <c r="A28" s="5">
        <f t="shared" si="0"/>
        <v>25</v>
      </c>
      <c r="B28" s="3" t="s">
        <v>31</v>
      </c>
      <c r="C28" s="4">
        <v>5000</v>
      </c>
      <c r="D28" s="5" t="s">
        <v>32</v>
      </c>
      <c r="H28" s="4"/>
    </row>
    <row r="29" spans="1:12" ht="20.100000000000001" customHeight="1" x14ac:dyDescent="0.25">
      <c r="A29" s="5">
        <f t="shared" si="0"/>
        <v>26</v>
      </c>
      <c r="B29" s="10" t="s">
        <v>33</v>
      </c>
      <c r="C29" s="4">
        <v>2000</v>
      </c>
      <c r="D29" s="5" t="s">
        <v>32</v>
      </c>
      <c r="G29" s="4"/>
    </row>
    <row r="30" spans="1:12" ht="20.100000000000001" customHeight="1" x14ac:dyDescent="0.25">
      <c r="A30" s="5">
        <f t="shared" si="0"/>
        <v>27</v>
      </c>
      <c r="B30" s="3" t="s">
        <v>34</v>
      </c>
      <c r="C30" s="4">
        <v>42000</v>
      </c>
      <c r="D30" s="5" t="s">
        <v>7</v>
      </c>
      <c r="H30" s="4">
        <v>41985</v>
      </c>
    </row>
    <row r="31" spans="1:12" ht="20.100000000000001" customHeight="1" x14ac:dyDescent="0.25">
      <c r="A31" s="5">
        <f t="shared" si="0"/>
        <v>28</v>
      </c>
      <c r="B31" s="3" t="s">
        <v>35</v>
      </c>
      <c r="C31" s="4">
        <v>13500</v>
      </c>
      <c r="D31" s="5" t="s">
        <v>7</v>
      </c>
      <c r="F31" s="43">
        <v>13500</v>
      </c>
      <c r="I31" s="50"/>
      <c r="L31" s="17" t="s">
        <v>36</v>
      </c>
    </row>
    <row r="32" spans="1:12" ht="20.100000000000001" customHeight="1" x14ac:dyDescent="0.25">
      <c r="A32" s="5">
        <f t="shared" si="0"/>
        <v>29</v>
      </c>
      <c r="B32" s="10" t="s">
        <v>37</v>
      </c>
      <c r="C32" s="4">
        <f>'[4]tabel harga'!$C$27</f>
        <v>27000</v>
      </c>
      <c r="D32" s="5" t="s">
        <v>7</v>
      </c>
      <c r="G32" s="4"/>
      <c r="L32" s="18">
        <v>43076</v>
      </c>
    </row>
    <row r="33" spans="1:12" ht="20.100000000000001" customHeight="1" x14ac:dyDescent="0.25">
      <c r="A33" s="5">
        <f t="shared" si="0"/>
        <v>30</v>
      </c>
      <c r="B33" s="10" t="s">
        <v>38</v>
      </c>
      <c r="C33" s="13">
        <v>27000</v>
      </c>
      <c r="D33" s="5" t="s">
        <v>7</v>
      </c>
      <c r="L33" s="16"/>
    </row>
    <row r="34" spans="1:12" ht="20.100000000000001" customHeight="1" x14ac:dyDescent="0.25">
      <c r="A34" s="5">
        <f t="shared" si="0"/>
        <v>31</v>
      </c>
      <c r="B34" s="10" t="s">
        <v>39</v>
      </c>
      <c r="C34" s="4">
        <v>35000</v>
      </c>
      <c r="D34" s="5" t="s">
        <v>7</v>
      </c>
    </row>
    <row r="35" spans="1:12" ht="20.100000000000001" customHeight="1" x14ac:dyDescent="0.25">
      <c r="A35" s="5">
        <f t="shared" si="0"/>
        <v>32</v>
      </c>
      <c r="B35" s="3" t="s">
        <v>40</v>
      </c>
      <c r="C35" s="19">
        <v>33000</v>
      </c>
      <c r="D35" s="5" t="s">
        <v>7</v>
      </c>
      <c r="F35" s="43">
        <v>33000</v>
      </c>
      <c r="G35" s="46"/>
    </row>
    <row r="36" spans="1:12" ht="20.100000000000001" customHeight="1" x14ac:dyDescent="0.25">
      <c r="A36" s="5">
        <f t="shared" si="0"/>
        <v>33</v>
      </c>
      <c r="B36" s="3" t="s">
        <v>41</v>
      </c>
      <c r="C36" s="4">
        <v>50000</v>
      </c>
      <c r="D36" s="5" t="s">
        <v>7</v>
      </c>
      <c r="G36" s="46"/>
    </row>
    <row r="37" spans="1:12" ht="20.100000000000001" customHeight="1" x14ac:dyDescent="0.25">
      <c r="A37" s="5">
        <f t="shared" si="0"/>
        <v>34</v>
      </c>
      <c r="B37" s="10" t="s">
        <v>42</v>
      </c>
      <c r="C37" s="4">
        <v>6500</v>
      </c>
      <c r="D37" s="5" t="s">
        <v>7</v>
      </c>
      <c r="G37" s="46"/>
      <c r="H37" s="43">
        <v>6442</v>
      </c>
    </row>
    <row r="38" spans="1:12" ht="20.100000000000001" customHeight="1" x14ac:dyDescent="0.25">
      <c r="A38" s="5">
        <f t="shared" si="0"/>
        <v>35</v>
      </c>
      <c r="B38" s="3" t="s">
        <v>43</v>
      </c>
      <c r="C38" s="13">
        <v>34000</v>
      </c>
      <c r="D38" s="5" t="s">
        <v>7</v>
      </c>
      <c r="G38" s="4"/>
      <c r="H38" s="4"/>
    </row>
    <row r="39" spans="1:12" ht="20.100000000000001" customHeight="1" x14ac:dyDescent="0.25">
      <c r="A39" s="5">
        <f t="shared" si="0"/>
        <v>36</v>
      </c>
      <c r="B39" s="10" t="s">
        <v>44</v>
      </c>
      <c r="C39" s="4">
        <v>4700</v>
      </c>
      <c r="D39" s="5" t="s">
        <v>45</v>
      </c>
      <c r="G39" s="46"/>
      <c r="H39" s="4"/>
    </row>
    <row r="40" spans="1:12" ht="20.100000000000001" customHeight="1" x14ac:dyDescent="0.25">
      <c r="A40" s="5">
        <f t="shared" si="0"/>
        <v>37</v>
      </c>
      <c r="B40" s="2" t="s">
        <v>46</v>
      </c>
      <c r="C40" s="4">
        <f>'[3]tabel harga'!$C$25</f>
        <v>10000</v>
      </c>
      <c r="D40" s="5" t="s">
        <v>7</v>
      </c>
      <c r="G40" s="46"/>
    </row>
    <row r="41" spans="1:12" ht="20.100000000000001" customHeight="1" x14ac:dyDescent="0.25">
      <c r="A41" s="5">
        <f t="shared" si="0"/>
        <v>38</v>
      </c>
      <c r="B41" s="3" t="s">
        <v>47</v>
      </c>
      <c r="C41" s="4">
        <v>18000</v>
      </c>
      <c r="D41" s="5" t="s">
        <v>7</v>
      </c>
      <c r="F41" s="43">
        <v>18000</v>
      </c>
      <c r="G41" s="46"/>
      <c r="H41" s="13"/>
    </row>
    <row r="42" spans="1:12" ht="20.100000000000001" customHeight="1" x14ac:dyDescent="0.25">
      <c r="A42" s="5">
        <f t="shared" si="0"/>
        <v>39</v>
      </c>
      <c r="B42" s="10" t="s">
        <v>48</v>
      </c>
      <c r="C42" s="4">
        <v>10000</v>
      </c>
      <c r="D42" s="5" t="s">
        <v>7</v>
      </c>
      <c r="G42" s="46"/>
      <c r="H42" s="4">
        <v>9980</v>
      </c>
    </row>
    <row r="43" spans="1:12" ht="20.100000000000001" customHeight="1" x14ac:dyDescent="0.25">
      <c r="A43" s="5">
        <f t="shared" si="0"/>
        <v>40</v>
      </c>
      <c r="B43" s="10" t="s">
        <v>49</v>
      </c>
      <c r="C43" s="4">
        <f>'[3]tabel harga'!$C$28</f>
        <v>24200</v>
      </c>
      <c r="D43" s="5" t="s">
        <v>7</v>
      </c>
      <c r="H43" s="13"/>
    </row>
    <row r="44" spans="1:12" ht="20.100000000000001" customHeight="1" x14ac:dyDescent="0.25">
      <c r="A44" s="5">
        <f t="shared" si="0"/>
        <v>41</v>
      </c>
      <c r="B44" s="10" t="s">
        <v>50</v>
      </c>
      <c r="C44" s="4">
        <v>9000</v>
      </c>
      <c r="D44" s="5" t="s">
        <v>7</v>
      </c>
      <c r="F44" s="43">
        <v>18200</v>
      </c>
    </row>
    <row r="45" spans="1:12" ht="20.100000000000001" customHeight="1" x14ac:dyDescent="0.25">
      <c r="A45" s="5">
        <f t="shared" si="0"/>
        <v>42</v>
      </c>
      <c r="B45" s="10" t="s">
        <v>51</v>
      </c>
      <c r="C45" s="4">
        <v>5500</v>
      </c>
      <c r="D45" s="5" t="s">
        <v>7</v>
      </c>
      <c r="H45" s="13">
        <v>5300</v>
      </c>
    </row>
    <row r="46" spans="1:12" ht="20.100000000000001" customHeight="1" x14ac:dyDescent="0.25">
      <c r="A46" s="5">
        <f t="shared" si="0"/>
        <v>43</v>
      </c>
      <c r="B46" s="3" t="s">
        <v>52</v>
      </c>
      <c r="C46" s="4">
        <v>25000</v>
      </c>
      <c r="D46" s="5" t="s">
        <v>7</v>
      </c>
      <c r="H46" s="13">
        <v>25000</v>
      </c>
    </row>
    <row r="47" spans="1:12" ht="20.100000000000001" customHeight="1" x14ac:dyDescent="0.25">
      <c r="A47" s="5">
        <f t="shared" si="0"/>
        <v>44</v>
      </c>
      <c r="B47" s="3" t="s">
        <v>53</v>
      </c>
      <c r="C47" s="4">
        <v>30000</v>
      </c>
      <c r="D47" s="5" t="s">
        <v>54</v>
      </c>
      <c r="H47" s="13"/>
    </row>
    <row r="48" spans="1:12" ht="20.100000000000001" customHeight="1" x14ac:dyDescent="0.25">
      <c r="A48" s="5">
        <f t="shared" si="0"/>
        <v>45</v>
      </c>
      <c r="B48" s="10" t="s">
        <v>55</v>
      </c>
      <c r="C48" s="4">
        <f>8400*2</f>
        <v>16800</v>
      </c>
      <c r="D48" s="5" t="s">
        <v>7</v>
      </c>
      <c r="G48" s="43">
        <v>16800</v>
      </c>
    </row>
    <row r="49" spans="1:11" ht="20.100000000000001" customHeight="1" x14ac:dyDescent="0.25">
      <c r="A49" s="5">
        <f t="shared" si="0"/>
        <v>46</v>
      </c>
      <c r="B49" s="10" t="s">
        <v>56</v>
      </c>
      <c r="C49" s="13">
        <v>23000</v>
      </c>
      <c r="D49" s="5" t="s">
        <v>7</v>
      </c>
      <c r="H49" s="13"/>
    </row>
    <row r="50" spans="1:11" ht="20.100000000000001" customHeight="1" x14ac:dyDescent="0.25">
      <c r="A50" s="5">
        <f t="shared" si="0"/>
        <v>47</v>
      </c>
      <c r="B50" s="10" t="s">
        <v>57</v>
      </c>
      <c r="C50" s="4">
        <v>28000</v>
      </c>
      <c r="D50" s="5" t="s">
        <v>7</v>
      </c>
      <c r="F50" s="4">
        <f>[5]SMG!$Y$61</f>
        <v>24200</v>
      </c>
      <c r="H50" s="13"/>
    </row>
    <row r="51" spans="1:11" ht="20.100000000000001" customHeight="1" x14ac:dyDescent="0.25">
      <c r="A51" s="5">
        <f t="shared" si="0"/>
        <v>48</v>
      </c>
      <c r="B51" s="10" t="s">
        <v>58</v>
      </c>
      <c r="C51" s="4">
        <v>6500</v>
      </c>
      <c r="D51" s="5" t="s">
        <v>7</v>
      </c>
      <c r="H51" s="4">
        <v>6418</v>
      </c>
    </row>
    <row r="52" spans="1:11" ht="20.100000000000001" customHeight="1" x14ac:dyDescent="0.25">
      <c r="A52" s="5">
        <f t="shared" si="0"/>
        <v>49</v>
      </c>
      <c r="B52" s="10" t="s">
        <v>59</v>
      </c>
      <c r="C52" s="4">
        <v>6500</v>
      </c>
      <c r="D52" s="5" t="s">
        <v>7</v>
      </c>
      <c r="H52" s="43">
        <v>6776</v>
      </c>
    </row>
    <row r="53" spans="1:11" ht="20.100000000000001" customHeight="1" x14ac:dyDescent="0.25">
      <c r="A53" s="5">
        <f t="shared" si="0"/>
        <v>50</v>
      </c>
      <c r="B53" s="10" t="s">
        <v>340</v>
      </c>
      <c r="C53" s="4">
        <v>2500</v>
      </c>
      <c r="D53" s="5" t="s">
        <v>32</v>
      </c>
    </row>
    <row r="54" spans="1:11" ht="20.100000000000001" customHeight="1" x14ac:dyDescent="0.25">
      <c r="A54" s="5">
        <f t="shared" si="0"/>
        <v>51</v>
      </c>
      <c r="B54" s="10" t="s">
        <v>341</v>
      </c>
      <c r="C54" s="4">
        <v>4000</v>
      </c>
      <c r="D54" s="5" t="s">
        <v>342</v>
      </c>
    </row>
    <row r="55" spans="1:11" ht="20.100000000000001" customHeight="1" x14ac:dyDescent="0.25">
      <c r="A55" s="5">
        <f t="shared" si="0"/>
        <v>52</v>
      </c>
      <c r="B55" s="3" t="s">
        <v>60</v>
      </c>
      <c r="C55" s="4">
        <v>6000</v>
      </c>
      <c r="D55" s="5" t="s">
        <v>7</v>
      </c>
      <c r="H55" s="43">
        <v>5978</v>
      </c>
    </row>
    <row r="56" spans="1:11" ht="20.100000000000001" customHeight="1" x14ac:dyDescent="0.25">
      <c r="A56" s="5">
        <f t="shared" si="0"/>
        <v>53</v>
      </c>
      <c r="B56" s="3" t="s">
        <v>61</v>
      </c>
      <c r="C56" s="4">
        <v>23500</v>
      </c>
      <c r="D56" s="5" t="s">
        <v>7</v>
      </c>
      <c r="H56" s="43">
        <v>23471</v>
      </c>
      <c r="I56" s="48"/>
    </row>
    <row r="57" spans="1:11" ht="20.100000000000001" customHeight="1" x14ac:dyDescent="0.25">
      <c r="A57" s="5">
        <f t="shared" si="0"/>
        <v>54</v>
      </c>
      <c r="B57" s="10" t="s">
        <v>62</v>
      </c>
      <c r="C57" s="4">
        <f>'[3]tabel harga'!$C$36</f>
        <v>14500</v>
      </c>
      <c r="D57" s="5" t="s">
        <v>7</v>
      </c>
      <c r="H57" s="13"/>
    </row>
    <row r="58" spans="1:11" ht="20.100000000000001" customHeight="1" x14ac:dyDescent="0.25">
      <c r="A58" s="5">
        <f t="shared" si="0"/>
        <v>55</v>
      </c>
      <c r="B58" s="3" t="s">
        <v>63</v>
      </c>
      <c r="C58" s="4">
        <v>51165</v>
      </c>
      <c r="D58" s="5" t="s">
        <v>7</v>
      </c>
    </row>
    <row r="59" spans="1:11" ht="20.100000000000001" customHeight="1" x14ac:dyDescent="0.25">
      <c r="A59" s="5">
        <f t="shared" si="0"/>
        <v>56</v>
      </c>
      <c r="B59" s="2" t="s">
        <v>64</v>
      </c>
      <c r="C59" s="4">
        <v>12500</v>
      </c>
      <c r="D59" s="5" t="s">
        <v>7</v>
      </c>
      <c r="F59" s="43">
        <v>12700</v>
      </c>
      <c r="I59" s="48"/>
    </row>
    <row r="60" spans="1:11" ht="20.100000000000001" customHeight="1" x14ac:dyDescent="0.25">
      <c r="A60" s="5">
        <f t="shared" si="0"/>
        <v>57</v>
      </c>
      <c r="B60" s="2" t="s">
        <v>311</v>
      </c>
      <c r="C60" s="4">
        <v>2500</v>
      </c>
      <c r="D60" s="5" t="s">
        <v>32</v>
      </c>
      <c r="I60" s="53">
        <v>2500</v>
      </c>
    </row>
    <row r="61" spans="1:11" ht="20.100000000000001" customHeight="1" x14ac:dyDescent="0.25">
      <c r="A61" s="5">
        <f t="shared" si="0"/>
        <v>58</v>
      </c>
      <c r="B61" s="10" t="s">
        <v>65</v>
      </c>
      <c r="C61" s="4">
        <v>12600</v>
      </c>
      <c r="D61" s="5" t="s">
        <v>7</v>
      </c>
      <c r="H61" s="43">
        <v>12585</v>
      </c>
      <c r="I61" s="48"/>
    </row>
    <row r="62" spans="1:11" ht="20.100000000000001" customHeight="1" x14ac:dyDescent="0.25">
      <c r="A62" s="5">
        <f t="shared" si="0"/>
        <v>59</v>
      </c>
      <c r="B62" s="10" t="s">
        <v>244</v>
      </c>
      <c r="C62" s="4">
        <v>125000</v>
      </c>
      <c r="D62" s="5" t="s">
        <v>54</v>
      </c>
      <c r="I62" s="53">
        <v>150000</v>
      </c>
    </row>
    <row r="63" spans="1:11" ht="20.100000000000001" customHeight="1" x14ac:dyDescent="0.25">
      <c r="A63" s="5">
        <f t="shared" si="0"/>
        <v>60</v>
      </c>
      <c r="B63" s="10" t="s">
        <v>338</v>
      </c>
      <c r="C63" s="4">
        <f>8500*2</f>
        <v>17000</v>
      </c>
      <c r="D63" s="5" t="s">
        <v>7</v>
      </c>
      <c r="I63" s="48"/>
      <c r="J63" s="43">
        <v>17000</v>
      </c>
      <c r="K63" s="52" t="s">
        <v>339</v>
      </c>
    </row>
    <row r="64" spans="1:11" ht="20.100000000000001" customHeight="1" x14ac:dyDescent="0.25">
      <c r="A64" s="5">
        <f t="shared" si="0"/>
        <v>61</v>
      </c>
      <c r="B64" s="10" t="s">
        <v>66</v>
      </c>
      <c r="C64" s="4">
        <v>2000</v>
      </c>
      <c r="D64" s="5" t="s">
        <v>32</v>
      </c>
      <c r="I64" s="4">
        <v>3000</v>
      </c>
    </row>
    <row r="65" spans="1:11" ht="20.100000000000001" customHeight="1" x14ac:dyDescent="0.25">
      <c r="A65" s="5">
        <f t="shared" si="0"/>
        <v>62</v>
      </c>
      <c r="B65" s="10" t="s">
        <v>67</v>
      </c>
      <c r="C65" s="4">
        <v>6000</v>
      </c>
      <c r="D65" s="5" t="s">
        <v>7</v>
      </c>
      <c r="I65" s="48"/>
    </row>
    <row r="66" spans="1:11" ht="20.100000000000001" customHeight="1" x14ac:dyDescent="0.25">
      <c r="A66" s="5">
        <f t="shared" si="0"/>
        <v>63</v>
      </c>
      <c r="B66" s="10" t="s">
        <v>68</v>
      </c>
      <c r="C66" s="4">
        <v>65000</v>
      </c>
      <c r="D66" s="5" t="s">
        <v>7</v>
      </c>
      <c r="F66" s="47">
        <v>30000</v>
      </c>
    </row>
    <row r="67" spans="1:11" ht="20.100000000000001" customHeight="1" x14ac:dyDescent="0.25">
      <c r="A67" s="5">
        <f t="shared" si="0"/>
        <v>64</v>
      </c>
      <c r="B67" s="3" t="s">
        <v>69</v>
      </c>
      <c r="C67" s="4">
        <v>24000</v>
      </c>
      <c r="D67" s="5" t="s">
        <v>331</v>
      </c>
      <c r="H67" s="43">
        <v>23639</v>
      </c>
      <c r="I67" s="48"/>
    </row>
    <row r="68" spans="1:11" ht="20.100000000000001" customHeight="1" x14ac:dyDescent="0.25">
      <c r="A68" s="5">
        <f t="shared" si="0"/>
        <v>65</v>
      </c>
      <c r="B68" s="3" t="s">
        <v>323</v>
      </c>
      <c r="C68" s="4">
        <v>3500</v>
      </c>
      <c r="D68" s="5" t="s">
        <v>32</v>
      </c>
      <c r="I68" s="48"/>
    </row>
    <row r="69" spans="1:11" ht="20.100000000000001" customHeight="1" x14ac:dyDescent="0.25">
      <c r="A69" s="5">
        <f t="shared" si="0"/>
        <v>66</v>
      </c>
      <c r="B69" s="3" t="s">
        <v>70</v>
      </c>
      <c r="C69" s="4">
        <v>24000</v>
      </c>
      <c r="D69" s="5" t="s">
        <v>7</v>
      </c>
      <c r="G69" s="43">
        <v>26000</v>
      </c>
      <c r="K69" s="17"/>
    </row>
    <row r="70" spans="1:11" ht="20.100000000000001" customHeight="1" x14ac:dyDescent="0.25">
      <c r="A70" s="5">
        <f t="shared" si="0"/>
        <v>67</v>
      </c>
      <c r="B70" s="3" t="s">
        <v>336</v>
      </c>
      <c r="C70" s="4">
        <v>4000</v>
      </c>
      <c r="D70" s="5" t="s">
        <v>326</v>
      </c>
      <c r="I70" s="43">
        <v>4000</v>
      </c>
      <c r="K70" s="17"/>
    </row>
    <row r="71" spans="1:11" ht="20.100000000000001" customHeight="1" x14ac:dyDescent="0.25">
      <c r="A71" s="5">
        <f t="shared" si="0"/>
        <v>68</v>
      </c>
      <c r="B71" s="10" t="s">
        <v>345</v>
      </c>
      <c r="C71" s="4">
        <v>3000</v>
      </c>
      <c r="D71" s="5" t="s">
        <v>45</v>
      </c>
      <c r="H71" s="4"/>
      <c r="I71" s="4">
        <v>5400</v>
      </c>
    </row>
    <row r="72" spans="1:11" ht="20.100000000000001" customHeight="1" x14ac:dyDescent="0.25">
      <c r="A72" s="5">
        <f t="shared" si="0"/>
        <v>69</v>
      </c>
      <c r="B72" s="10" t="s">
        <v>71</v>
      </c>
      <c r="C72" s="4">
        <v>24000</v>
      </c>
      <c r="D72" s="5" t="s">
        <v>7</v>
      </c>
      <c r="G72" s="43">
        <v>24000</v>
      </c>
      <c r="I72" s="48" t="s">
        <v>72</v>
      </c>
    </row>
    <row r="73" spans="1:11" ht="20.100000000000001" customHeight="1" x14ac:dyDescent="0.25">
      <c r="A73" s="5">
        <f t="shared" si="0"/>
        <v>70</v>
      </c>
      <c r="B73" s="10" t="s">
        <v>73</v>
      </c>
      <c r="C73" s="4">
        <v>2000</v>
      </c>
      <c r="D73" s="5" t="s">
        <v>32</v>
      </c>
      <c r="I73" s="4">
        <v>5000</v>
      </c>
    </row>
    <row r="74" spans="1:11" ht="20.100000000000001" customHeight="1" x14ac:dyDescent="0.25">
      <c r="A74" s="5">
        <f t="shared" si="0"/>
        <v>71</v>
      </c>
      <c r="B74" s="3" t="s">
        <v>74</v>
      </c>
      <c r="C74" s="4">
        <v>2000</v>
      </c>
      <c r="D74" s="5" t="s">
        <v>32</v>
      </c>
      <c r="J74" s="48"/>
    </row>
    <row r="75" spans="1:11" ht="20.100000000000001" customHeight="1" x14ac:dyDescent="0.25">
      <c r="A75" s="5">
        <f t="shared" si="0"/>
        <v>72</v>
      </c>
      <c r="B75" s="3" t="s">
        <v>75</v>
      </c>
      <c r="C75" s="4">
        <v>2500</v>
      </c>
      <c r="D75" s="5" t="s">
        <v>32</v>
      </c>
      <c r="H75" s="13"/>
    </row>
    <row r="76" spans="1:11" ht="20.100000000000001" customHeight="1" x14ac:dyDescent="0.25">
      <c r="A76" s="5">
        <f t="shared" si="0"/>
        <v>73</v>
      </c>
      <c r="B76" s="3" t="s">
        <v>76</v>
      </c>
      <c r="C76" s="13">
        <v>20000</v>
      </c>
      <c r="D76" s="5" t="s">
        <v>7</v>
      </c>
      <c r="H76" s="4"/>
    </row>
    <row r="77" spans="1:11" ht="20.100000000000001" customHeight="1" x14ac:dyDescent="0.25">
      <c r="A77" s="5">
        <f t="shared" si="0"/>
        <v>74</v>
      </c>
      <c r="B77" s="3" t="s">
        <v>77</v>
      </c>
      <c r="C77" s="4">
        <f>'[1]tabel harga'!$C$46</f>
        <v>2500</v>
      </c>
      <c r="D77" s="5" t="s">
        <v>78</v>
      </c>
      <c r="G77" s="4"/>
    </row>
    <row r="78" spans="1:11" ht="20.100000000000001" customHeight="1" x14ac:dyDescent="0.25">
      <c r="A78" s="5">
        <f t="shared" si="0"/>
        <v>75</v>
      </c>
      <c r="B78" s="10" t="s">
        <v>79</v>
      </c>
      <c r="C78" s="4">
        <v>32000</v>
      </c>
      <c r="D78" s="5" t="s">
        <v>7</v>
      </c>
      <c r="F78" s="48"/>
      <c r="H78" s="13"/>
    </row>
    <row r="79" spans="1:11" ht="20.100000000000001" customHeight="1" x14ac:dyDescent="0.25">
      <c r="A79" s="5">
        <f t="shared" si="0"/>
        <v>76</v>
      </c>
      <c r="B79" s="10" t="s">
        <v>80</v>
      </c>
      <c r="C79" s="4">
        <v>6150</v>
      </c>
      <c r="D79" s="5" t="s">
        <v>7</v>
      </c>
      <c r="H79" s="4">
        <v>6149</v>
      </c>
    </row>
    <row r="80" spans="1:11" ht="20.100000000000001" customHeight="1" x14ac:dyDescent="0.25">
      <c r="A80" s="5">
        <f t="shared" ref="A80:A104" si="1">A79+1</f>
        <v>77</v>
      </c>
      <c r="B80" s="10" t="s">
        <v>81</v>
      </c>
      <c r="C80" s="4">
        <v>10000</v>
      </c>
      <c r="D80" s="5" t="s">
        <v>7</v>
      </c>
      <c r="G80" s="43">
        <v>10000</v>
      </c>
      <c r="J80" s="4"/>
      <c r="K80" s="17"/>
    </row>
    <row r="81" spans="1:12" ht="20.100000000000001" customHeight="1" x14ac:dyDescent="0.25">
      <c r="A81" s="5">
        <f t="shared" si="1"/>
        <v>78</v>
      </c>
      <c r="B81" s="3" t="s">
        <v>82</v>
      </c>
      <c r="C81" s="4">
        <v>10000</v>
      </c>
      <c r="D81" s="5" t="s">
        <v>7</v>
      </c>
      <c r="G81" s="43">
        <v>12000</v>
      </c>
      <c r="H81" s="4"/>
    </row>
    <row r="82" spans="1:12" ht="20.100000000000001" customHeight="1" x14ac:dyDescent="0.25">
      <c r="A82" s="5">
        <f t="shared" si="1"/>
        <v>79</v>
      </c>
      <c r="B82" s="10" t="s">
        <v>83</v>
      </c>
      <c r="C82" s="4">
        <v>8200</v>
      </c>
      <c r="D82" s="5" t="s">
        <v>7</v>
      </c>
      <c r="H82" s="43">
        <v>8115</v>
      </c>
      <c r="K82" s="17"/>
    </row>
    <row r="83" spans="1:12" ht="20.100000000000001" customHeight="1" x14ac:dyDescent="0.25">
      <c r="A83" s="5">
        <f t="shared" si="1"/>
        <v>80</v>
      </c>
      <c r="B83" s="10" t="s">
        <v>343</v>
      </c>
      <c r="C83" s="4">
        <v>35000</v>
      </c>
      <c r="D83" s="5" t="s">
        <v>54</v>
      </c>
      <c r="J83" s="43">
        <v>35000</v>
      </c>
      <c r="K83" s="55" t="s">
        <v>344</v>
      </c>
    </row>
    <row r="84" spans="1:12" ht="20.100000000000001" customHeight="1" x14ac:dyDescent="0.25">
      <c r="A84" s="5">
        <f t="shared" si="1"/>
        <v>81</v>
      </c>
      <c r="B84" s="3" t="s">
        <v>84</v>
      </c>
      <c r="C84" s="4">
        <v>17200</v>
      </c>
      <c r="D84" s="5" t="s">
        <v>85</v>
      </c>
    </row>
    <row r="85" spans="1:12" ht="20.100000000000001" customHeight="1" x14ac:dyDescent="0.25">
      <c r="A85" s="5">
        <f t="shared" si="1"/>
        <v>82</v>
      </c>
      <c r="B85" s="3" t="s">
        <v>86</v>
      </c>
      <c r="C85" s="4">
        <v>4000</v>
      </c>
      <c r="D85" s="5" t="s">
        <v>87</v>
      </c>
      <c r="K85" s="17"/>
    </row>
    <row r="86" spans="1:12" ht="20.100000000000001" customHeight="1" x14ac:dyDescent="0.25">
      <c r="A86" s="5">
        <f t="shared" si="1"/>
        <v>83</v>
      </c>
      <c r="B86" s="2" t="s">
        <v>88</v>
      </c>
      <c r="C86" s="4">
        <v>13000</v>
      </c>
      <c r="D86" s="5" t="s">
        <v>7</v>
      </c>
      <c r="H86" s="49" t="s">
        <v>333</v>
      </c>
    </row>
    <row r="87" spans="1:12" ht="20.100000000000001" customHeight="1" x14ac:dyDescent="0.25">
      <c r="A87" s="5">
        <f t="shared" si="1"/>
        <v>84</v>
      </c>
      <c r="B87" s="2" t="s">
        <v>332</v>
      </c>
      <c r="C87" s="4">
        <v>13000</v>
      </c>
      <c r="D87" s="5" t="s">
        <v>7</v>
      </c>
      <c r="H87" s="49"/>
    </row>
    <row r="88" spans="1:12" ht="20.100000000000001" customHeight="1" x14ac:dyDescent="0.25">
      <c r="A88" s="5">
        <f t="shared" si="1"/>
        <v>85</v>
      </c>
      <c r="B88" s="10" t="s">
        <v>89</v>
      </c>
      <c r="C88" s="4">
        <v>8000</v>
      </c>
      <c r="D88" s="5" t="s">
        <v>7</v>
      </c>
      <c r="H88" s="4"/>
      <c r="J88" s="51"/>
      <c r="K88" s="17"/>
    </row>
    <row r="89" spans="1:12" ht="20.100000000000001" customHeight="1" x14ac:dyDescent="0.25">
      <c r="A89" s="5">
        <f t="shared" si="1"/>
        <v>86</v>
      </c>
      <c r="B89" s="10" t="s">
        <v>90</v>
      </c>
      <c r="C89" s="20">
        <v>12000</v>
      </c>
      <c r="D89" s="5" t="s">
        <v>7</v>
      </c>
      <c r="F89" s="47"/>
      <c r="G89" s="43">
        <v>12000</v>
      </c>
    </row>
    <row r="90" spans="1:12" ht="20.100000000000001" customHeight="1" x14ac:dyDescent="0.25">
      <c r="A90" s="5">
        <f t="shared" si="1"/>
        <v>87</v>
      </c>
      <c r="B90" s="10" t="s">
        <v>91</v>
      </c>
      <c r="C90" s="13">
        <v>12000</v>
      </c>
      <c r="D90" s="5" t="s">
        <v>7</v>
      </c>
      <c r="G90" s="43">
        <v>12000</v>
      </c>
      <c r="J90" s="4"/>
    </row>
    <row r="91" spans="1:12" ht="20.100000000000001" customHeight="1" x14ac:dyDescent="0.25">
      <c r="A91" s="5">
        <f t="shared" si="1"/>
        <v>88</v>
      </c>
      <c r="B91" s="3" t="s">
        <v>92</v>
      </c>
      <c r="C91" s="4">
        <v>24000</v>
      </c>
      <c r="D91" s="5" t="s">
        <v>7</v>
      </c>
      <c r="F91" s="43">
        <v>24000</v>
      </c>
      <c r="J91" s="4"/>
    </row>
    <row r="92" spans="1:12" ht="20.100000000000001" customHeight="1" x14ac:dyDescent="0.25">
      <c r="A92" s="5">
        <f t="shared" si="1"/>
        <v>89</v>
      </c>
      <c r="B92" s="3" t="s">
        <v>214</v>
      </c>
      <c r="C92" s="4">
        <v>40000</v>
      </c>
      <c r="D92" s="5" t="s">
        <v>7</v>
      </c>
      <c r="J92" s="4">
        <v>40000</v>
      </c>
      <c r="K92" s="52" t="s">
        <v>337</v>
      </c>
    </row>
    <row r="93" spans="1:12" ht="20.100000000000001" customHeight="1" x14ac:dyDescent="0.25">
      <c r="A93" s="5">
        <f t="shared" si="1"/>
        <v>90</v>
      </c>
      <c r="B93" s="10" t="s">
        <v>93</v>
      </c>
      <c r="C93" s="4">
        <f>'[3]tabel harga'!$C$55</f>
        <v>12000</v>
      </c>
      <c r="D93" s="5" t="s">
        <v>7</v>
      </c>
      <c r="H93" s="49" t="s">
        <v>334</v>
      </c>
      <c r="K93" s="17"/>
      <c r="L93" s="21"/>
    </row>
    <row r="94" spans="1:12" ht="20.100000000000001" customHeight="1" x14ac:dyDescent="0.25">
      <c r="A94" s="5">
        <f t="shared" si="1"/>
        <v>91</v>
      </c>
      <c r="B94" s="3" t="s">
        <v>94</v>
      </c>
      <c r="C94" s="4">
        <v>16000</v>
      </c>
      <c r="D94" s="5" t="s">
        <v>7</v>
      </c>
      <c r="G94" s="43">
        <v>16000</v>
      </c>
      <c r="H94" s="13"/>
      <c r="J94" s="13"/>
      <c r="K94" s="17"/>
    </row>
    <row r="95" spans="1:12" ht="20.100000000000001" customHeight="1" x14ac:dyDescent="0.25">
      <c r="A95" s="5">
        <f t="shared" si="1"/>
        <v>92</v>
      </c>
      <c r="B95" s="3" t="s">
        <v>95</v>
      </c>
      <c r="C95" s="4">
        <v>30000</v>
      </c>
      <c r="D95" s="5" t="s">
        <v>54</v>
      </c>
      <c r="H95" s="13"/>
      <c r="J95" s="13"/>
      <c r="K95" s="17"/>
    </row>
    <row r="96" spans="1:12" ht="20.100000000000001" customHeight="1" x14ac:dyDescent="0.25">
      <c r="A96" s="5">
        <f t="shared" si="1"/>
        <v>93</v>
      </c>
      <c r="B96" s="3" t="s">
        <v>96</v>
      </c>
      <c r="C96" s="4">
        <v>28000</v>
      </c>
      <c r="D96" s="5" t="s">
        <v>7</v>
      </c>
      <c r="G96" s="43">
        <v>28000</v>
      </c>
    </row>
    <row r="97" spans="1:11" ht="20.100000000000001" customHeight="1" x14ac:dyDescent="0.25">
      <c r="A97" s="5">
        <f t="shared" si="1"/>
        <v>94</v>
      </c>
      <c r="B97" s="3" t="s">
        <v>97</v>
      </c>
      <c r="C97" s="4">
        <v>13000</v>
      </c>
      <c r="D97" s="5" t="s">
        <v>7</v>
      </c>
      <c r="J97" s="4">
        <v>13000</v>
      </c>
    </row>
    <row r="98" spans="1:11" ht="20.100000000000001" customHeight="1" x14ac:dyDescent="0.25">
      <c r="A98" s="5">
        <f t="shared" si="1"/>
        <v>95</v>
      </c>
      <c r="B98" s="10" t="s">
        <v>98</v>
      </c>
      <c r="C98" s="4">
        <v>8000</v>
      </c>
      <c r="D98" s="5" t="s">
        <v>7</v>
      </c>
      <c r="F98" s="43">
        <v>18000</v>
      </c>
    </row>
    <row r="99" spans="1:11" ht="20.100000000000001" customHeight="1" x14ac:dyDescent="0.25">
      <c r="A99" s="5">
        <f t="shared" si="1"/>
        <v>96</v>
      </c>
      <c r="B99" s="10" t="s">
        <v>327</v>
      </c>
      <c r="C99" s="4">
        <v>40000</v>
      </c>
      <c r="D99" s="5" t="s">
        <v>54</v>
      </c>
      <c r="F99" s="43">
        <v>40000</v>
      </c>
    </row>
    <row r="100" spans="1:11" ht="20.100000000000001" customHeight="1" x14ac:dyDescent="0.25">
      <c r="A100" s="5">
        <f t="shared" si="1"/>
        <v>97</v>
      </c>
      <c r="B100" s="3" t="s">
        <v>99</v>
      </c>
      <c r="C100" s="4">
        <v>6500</v>
      </c>
      <c r="D100" s="5" t="s">
        <v>7</v>
      </c>
      <c r="H100" s="43">
        <v>6441</v>
      </c>
      <c r="K100" s="17"/>
    </row>
    <row r="101" spans="1:11" ht="20.100000000000001" customHeight="1" x14ac:dyDescent="0.25">
      <c r="A101" s="5">
        <f t="shared" si="1"/>
        <v>98</v>
      </c>
      <c r="B101" s="3" t="s">
        <v>100</v>
      </c>
      <c r="C101" s="4">
        <v>6500</v>
      </c>
      <c r="D101" s="5" t="s">
        <v>7</v>
      </c>
      <c r="H101" s="43">
        <v>6441</v>
      </c>
      <c r="K101" s="17"/>
    </row>
    <row r="102" spans="1:11" ht="20.100000000000001" customHeight="1" x14ac:dyDescent="0.25">
      <c r="A102" s="5">
        <f t="shared" si="1"/>
        <v>99</v>
      </c>
      <c r="B102" s="10" t="s">
        <v>101</v>
      </c>
      <c r="C102" s="4">
        <v>10200</v>
      </c>
      <c r="D102" s="5" t="s">
        <v>7</v>
      </c>
      <c r="H102" s="43">
        <v>10229</v>
      </c>
      <c r="I102" s="4"/>
    </row>
    <row r="103" spans="1:11" ht="20.100000000000001" customHeight="1" x14ac:dyDescent="0.25">
      <c r="A103" s="5">
        <f t="shared" si="1"/>
        <v>100</v>
      </c>
      <c r="B103" s="10" t="s">
        <v>102</v>
      </c>
      <c r="C103" s="4">
        <v>11000</v>
      </c>
      <c r="D103" s="5" t="s">
        <v>7</v>
      </c>
      <c r="H103" s="49">
        <v>11001</v>
      </c>
    </row>
    <row r="104" spans="1:11" ht="20.100000000000001" customHeight="1" x14ac:dyDescent="0.25">
      <c r="A104" s="5">
        <f t="shared" si="1"/>
        <v>101</v>
      </c>
      <c r="B104" s="3" t="s">
        <v>9</v>
      </c>
      <c r="C104" s="4">
        <v>1000</v>
      </c>
      <c r="D104" s="5" t="s">
        <v>103</v>
      </c>
    </row>
    <row r="105" spans="1:11" ht="20.100000000000001" customHeight="1" x14ac:dyDescent="0.25"/>
    <row r="106" spans="1:11" ht="20.100000000000001" customHeight="1" x14ac:dyDescent="0.25"/>
    <row r="107" spans="1:11" ht="20.100000000000001" customHeight="1" x14ac:dyDescent="0.25"/>
    <row r="108" spans="1:11" ht="20.100000000000001" customHeight="1" x14ac:dyDescent="0.25"/>
    <row r="109" spans="1:11" ht="20.100000000000001" customHeight="1" x14ac:dyDescent="0.25">
      <c r="B109" s="2"/>
      <c r="C109" s="2"/>
      <c r="D109" s="2"/>
    </row>
    <row r="110" spans="1:11" ht="20.100000000000001" customHeight="1" x14ac:dyDescent="0.25">
      <c r="B110" s="2"/>
      <c r="C110" s="2"/>
      <c r="D110" s="2"/>
    </row>
    <row r="111" spans="1:11" ht="20.100000000000001" customHeight="1" x14ac:dyDescent="0.25">
      <c r="B111" s="2"/>
      <c r="C111" s="2"/>
      <c r="D111" s="2"/>
    </row>
  </sheetData>
  <mergeCells count="6">
    <mergeCell ref="J1:J2"/>
    <mergeCell ref="A1:D1"/>
    <mergeCell ref="F1:F2"/>
    <mergeCell ref="G1:G2"/>
    <mergeCell ref="H1:H2"/>
    <mergeCell ref="I1:I2"/>
  </mergeCells>
  <hyperlinks>
    <hyperlink ref="L31" r:id="rId1" xr:uid="{00000000-0004-0000-0000-000000000000}"/>
    <hyperlink ref="I72" r:id="rId2" xr:uid="{00000000-0004-0000-0000-000001000000}"/>
    <hyperlink ref="K92" r:id="rId3" xr:uid="{00000000-0004-0000-0000-000002000000}"/>
    <hyperlink ref="K63" r:id="rId4" xr:uid="{00000000-0004-0000-0000-000003000000}"/>
    <hyperlink ref="K83" r:id="rId5" xr:uid="{00000000-0004-0000-0000-000004000000}"/>
  </hyperlinks>
  <pageMargins left="0.25" right="0.25" top="0.75" bottom="0.75" header="0.3" footer="0.3"/>
  <pageSetup paperSize="9" scale="59" fitToHeight="0" orientation="landscape" horizontalDpi="360" verticalDpi="36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61"/>
  <sheetViews>
    <sheetView topLeftCell="A373" workbookViewId="0">
      <selection activeCell="H380" sqref="H380"/>
    </sheetView>
  </sheetViews>
  <sheetFormatPr defaultColWidth="8.7109375" defaultRowHeight="20.100000000000001" customHeight="1" x14ac:dyDescent="0.25"/>
  <cols>
    <col min="1" max="1" width="20.140625" style="32" customWidth="1"/>
    <col min="2" max="2" width="19.42578125" style="32" customWidth="1"/>
    <col min="3" max="3" width="23.5703125" style="32" customWidth="1"/>
    <col min="4" max="4" width="12.42578125" style="32" customWidth="1"/>
    <col min="5" max="5" width="10.140625" style="113" bestFit="1" customWidth="1"/>
    <col min="6" max="6" width="17.85546875" style="32" customWidth="1"/>
    <col min="7" max="7" width="11.85546875" style="26" customWidth="1"/>
    <col min="8" max="8" width="8.7109375" style="26"/>
    <col min="9" max="9" width="10.5703125" style="26" customWidth="1"/>
    <col min="10" max="10" width="10.85546875" style="28" customWidth="1"/>
    <col min="11" max="16384" width="8.7109375" style="32"/>
  </cols>
  <sheetData>
    <row r="1" spans="1:10" ht="20.100000000000001" customHeight="1" x14ac:dyDescent="0.25">
      <c r="A1" s="171" t="s">
        <v>104</v>
      </c>
      <c r="B1" s="171"/>
    </row>
    <row r="2" spans="1:10" ht="20.100000000000001" customHeight="1" x14ac:dyDescent="0.25">
      <c r="A2" s="167" t="s">
        <v>105</v>
      </c>
      <c r="B2" s="167" t="s">
        <v>106</v>
      </c>
      <c r="C2" s="30" t="s">
        <v>107</v>
      </c>
      <c r="D2" s="167" t="s">
        <v>108</v>
      </c>
      <c r="E2" s="167"/>
      <c r="F2" s="167"/>
      <c r="G2" s="170" t="s">
        <v>316</v>
      </c>
      <c r="H2" s="170"/>
      <c r="I2" s="172" t="s">
        <v>319</v>
      </c>
    </row>
    <row r="3" spans="1:10" ht="20.100000000000001" customHeight="1" x14ac:dyDescent="0.25">
      <c r="A3" s="167"/>
      <c r="B3" s="167"/>
      <c r="C3" s="30" t="s">
        <v>109</v>
      </c>
      <c r="D3" s="30" t="s">
        <v>110</v>
      </c>
      <c r="E3" s="114" t="s">
        <v>111</v>
      </c>
      <c r="F3" s="30" t="s">
        <v>112</v>
      </c>
      <c r="G3" s="29" t="s">
        <v>317</v>
      </c>
      <c r="H3" s="29" t="s">
        <v>318</v>
      </c>
      <c r="I3" s="172"/>
    </row>
    <row r="4" spans="1:10" ht="20.100000000000001" customHeight="1" x14ac:dyDescent="0.25">
      <c r="A4" s="163" t="s">
        <v>113</v>
      </c>
      <c r="B4" s="32" t="s">
        <v>114</v>
      </c>
      <c r="C4" s="32" t="s">
        <v>6</v>
      </c>
      <c r="D4" s="23" t="s">
        <v>115</v>
      </c>
      <c r="E4" s="113">
        <v>200</v>
      </c>
      <c r="F4" s="1" t="s">
        <v>116</v>
      </c>
      <c r="G4" s="26">
        <f>'harga satuan'!C4</f>
        <v>10500</v>
      </c>
      <c r="H4" s="26">
        <f>G4/1000</f>
        <v>10.5</v>
      </c>
      <c r="I4" s="26">
        <f>E4*H4</f>
        <v>2100</v>
      </c>
    </row>
    <row r="5" spans="1:10" ht="20.100000000000001" customHeight="1" x14ac:dyDescent="0.25">
      <c r="A5" s="163"/>
      <c r="B5" s="1" t="s">
        <v>117</v>
      </c>
      <c r="C5" s="1" t="s">
        <v>118</v>
      </c>
      <c r="D5" s="24" t="s">
        <v>119</v>
      </c>
      <c r="E5" s="113">
        <v>40</v>
      </c>
      <c r="F5" s="32" t="s">
        <v>120</v>
      </c>
      <c r="G5" s="26">
        <f>'harga satuan'!C25</f>
        <v>110000</v>
      </c>
      <c r="H5" s="26">
        <f>G5/1000</f>
        <v>110</v>
      </c>
      <c r="I5" s="26">
        <f>E5*H5</f>
        <v>4400</v>
      </c>
    </row>
    <row r="6" spans="1:10" ht="20.100000000000001" customHeight="1" x14ac:dyDescent="0.25">
      <c r="A6" s="163"/>
      <c r="B6" s="1"/>
      <c r="C6" s="1" t="s">
        <v>320</v>
      </c>
      <c r="D6" s="24" t="s">
        <v>121</v>
      </c>
      <c r="E6" s="63" t="s">
        <v>122</v>
      </c>
      <c r="F6" s="33" t="s">
        <v>123</v>
      </c>
      <c r="G6" s="26">
        <f>'harga satuan'!C59</f>
        <v>12500</v>
      </c>
      <c r="H6" s="26">
        <f t="shared" ref="H6:H12" si="0">G6/1000</f>
        <v>12.5</v>
      </c>
      <c r="I6" s="26">
        <f t="shared" ref="I6:I12" si="1">E6*H6</f>
        <v>31.25</v>
      </c>
    </row>
    <row r="7" spans="1:10" ht="20.100000000000001" customHeight="1" x14ac:dyDescent="0.25">
      <c r="A7" s="163"/>
      <c r="B7" s="1" t="s">
        <v>124</v>
      </c>
      <c r="C7" s="32" t="s">
        <v>125</v>
      </c>
      <c r="D7" s="24" t="s">
        <v>121</v>
      </c>
      <c r="E7" s="63">
        <v>65</v>
      </c>
      <c r="F7" s="33" t="s">
        <v>126</v>
      </c>
      <c r="G7" s="26">
        <f>'harga satuan'!C72</f>
        <v>24000</v>
      </c>
      <c r="H7" s="26">
        <f t="shared" si="0"/>
        <v>24</v>
      </c>
      <c r="I7" s="26">
        <f t="shared" si="1"/>
        <v>1560</v>
      </c>
    </row>
    <row r="8" spans="1:10" ht="20.100000000000001" customHeight="1" x14ac:dyDescent="0.25">
      <c r="A8" s="163"/>
      <c r="B8" s="32" t="s">
        <v>127</v>
      </c>
      <c r="C8" s="33" t="s">
        <v>128</v>
      </c>
      <c r="D8" s="24" t="s">
        <v>121</v>
      </c>
      <c r="E8" s="63">
        <v>60</v>
      </c>
      <c r="F8" s="33" t="s">
        <v>126</v>
      </c>
      <c r="G8" s="26">
        <f>'harga satuan'!C103</f>
        <v>11000</v>
      </c>
      <c r="H8" s="26">
        <f t="shared" si="0"/>
        <v>11</v>
      </c>
      <c r="I8" s="26">
        <f t="shared" si="1"/>
        <v>660</v>
      </c>
    </row>
    <row r="9" spans="1:10" ht="20.100000000000001" customHeight="1" x14ac:dyDescent="0.25">
      <c r="A9" s="163"/>
      <c r="C9" s="1" t="s">
        <v>12</v>
      </c>
      <c r="D9" s="24" t="s">
        <v>129</v>
      </c>
      <c r="E9" s="63">
        <v>40</v>
      </c>
      <c r="F9" s="33" t="s">
        <v>130</v>
      </c>
      <c r="G9" s="26">
        <f>'harga satuan'!C8</f>
        <v>20500</v>
      </c>
      <c r="H9" s="26">
        <f t="shared" si="0"/>
        <v>20.5</v>
      </c>
      <c r="I9" s="26">
        <f>E9*H9</f>
        <v>820</v>
      </c>
    </row>
    <row r="10" spans="1:10" ht="20.100000000000001" customHeight="1" x14ac:dyDescent="0.25">
      <c r="A10" s="163"/>
      <c r="B10" s="1"/>
      <c r="C10" s="1" t="s">
        <v>320</v>
      </c>
      <c r="D10" s="24" t="s">
        <v>121</v>
      </c>
      <c r="E10" s="63" t="s">
        <v>122</v>
      </c>
      <c r="F10" s="33" t="s">
        <v>123</v>
      </c>
      <c r="G10" s="26">
        <f>'harga satuan'!C59</f>
        <v>12500</v>
      </c>
      <c r="H10" s="26">
        <f t="shared" si="0"/>
        <v>12.5</v>
      </c>
      <c r="I10" s="26">
        <f t="shared" si="1"/>
        <v>31.25</v>
      </c>
    </row>
    <row r="11" spans="1:10" ht="20.100000000000001" customHeight="1" x14ac:dyDescent="0.25">
      <c r="A11" s="163"/>
      <c r="B11" s="32" t="s">
        <v>131</v>
      </c>
      <c r="C11" s="32" t="s">
        <v>69</v>
      </c>
      <c r="D11" s="23" t="s">
        <v>119</v>
      </c>
      <c r="E11" s="113">
        <v>125</v>
      </c>
      <c r="F11" s="32" t="s">
        <v>132</v>
      </c>
      <c r="G11" s="26">
        <f>'harga satuan'!C67</f>
        <v>24000</v>
      </c>
      <c r="H11" s="26">
        <f t="shared" si="0"/>
        <v>24</v>
      </c>
      <c r="I11" s="26">
        <f t="shared" si="1"/>
        <v>3000</v>
      </c>
    </row>
    <row r="12" spans="1:10" ht="20.100000000000001" customHeight="1" x14ac:dyDescent="0.25">
      <c r="A12" s="163"/>
      <c r="B12" s="32" t="s">
        <v>133</v>
      </c>
      <c r="C12" s="32" t="s">
        <v>35</v>
      </c>
      <c r="D12" s="23" t="s">
        <v>119</v>
      </c>
      <c r="E12" s="113">
        <v>13</v>
      </c>
      <c r="F12" s="32" t="s">
        <v>134</v>
      </c>
      <c r="G12" s="26">
        <f>'harga satuan'!C31</f>
        <v>13500</v>
      </c>
      <c r="H12" s="26">
        <f t="shared" si="0"/>
        <v>13.5</v>
      </c>
      <c r="I12" s="26">
        <f t="shared" si="1"/>
        <v>175.5</v>
      </c>
    </row>
    <row r="13" spans="1:10" ht="20.100000000000001" customHeight="1" x14ac:dyDescent="0.25">
      <c r="A13" s="163"/>
      <c r="B13" s="32" t="s">
        <v>135</v>
      </c>
      <c r="D13" s="23"/>
      <c r="G13" s="26">
        <v>500</v>
      </c>
      <c r="I13" s="26">
        <f>G13</f>
        <v>500</v>
      </c>
    </row>
    <row r="14" spans="1:10" ht="20.100000000000001" customHeight="1" x14ac:dyDescent="0.25">
      <c r="A14" s="163"/>
      <c r="B14" s="163"/>
      <c r="C14" s="163"/>
      <c r="D14" s="163"/>
      <c r="E14" s="163"/>
      <c r="F14" s="163"/>
      <c r="H14" s="170" t="s">
        <v>325</v>
      </c>
      <c r="I14" s="170"/>
      <c r="J14" s="31">
        <f>SUM(I4:I13)</f>
        <v>13278</v>
      </c>
    </row>
    <row r="15" spans="1:10" ht="20.100000000000001" customHeight="1" x14ac:dyDescent="0.25">
      <c r="A15" s="32" t="s">
        <v>136</v>
      </c>
      <c r="B15" s="32" t="s">
        <v>137</v>
      </c>
      <c r="C15" s="32" t="s">
        <v>137</v>
      </c>
      <c r="D15" s="23" t="s">
        <v>119</v>
      </c>
      <c r="E15" s="113">
        <v>100</v>
      </c>
      <c r="F15" s="1" t="s">
        <v>120</v>
      </c>
      <c r="G15" s="26">
        <f>'harga satuan'!C22</f>
        <v>3500</v>
      </c>
      <c r="I15" s="26">
        <f>G15</f>
        <v>3500</v>
      </c>
    </row>
    <row r="16" spans="1:10" ht="20.100000000000001" customHeight="1" x14ac:dyDescent="0.25">
      <c r="A16" s="32" t="s">
        <v>138</v>
      </c>
      <c r="D16" s="23"/>
    </row>
    <row r="17" spans="1:10" ht="20.100000000000001" customHeight="1" x14ac:dyDescent="0.25">
      <c r="H17" s="170" t="s">
        <v>325</v>
      </c>
      <c r="I17" s="170"/>
      <c r="J17" s="31">
        <f>SUM(I15:I16)</f>
        <v>3500</v>
      </c>
    </row>
    <row r="18" spans="1:10" ht="20.100000000000001" customHeight="1" x14ac:dyDescent="0.25">
      <c r="A18" s="163" t="s">
        <v>140</v>
      </c>
      <c r="B18" s="32" t="s">
        <v>114</v>
      </c>
      <c r="C18" s="32" t="s">
        <v>6</v>
      </c>
      <c r="D18" s="23" t="s">
        <v>141</v>
      </c>
      <c r="E18" s="113">
        <v>250</v>
      </c>
      <c r="F18" s="32" t="s">
        <v>142</v>
      </c>
      <c r="G18" s="26">
        <f>'harga satuan'!C4</f>
        <v>10500</v>
      </c>
      <c r="H18" s="26">
        <f t="shared" ref="H18" si="2">G18/1000</f>
        <v>10.5</v>
      </c>
      <c r="I18" s="26">
        <f t="shared" ref="I18" si="3">E18*H18</f>
        <v>2625</v>
      </c>
    </row>
    <row r="19" spans="1:10" ht="20.100000000000001" customHeight="1" x14ac:dyDescent="0.25">
      <c r="A19" s="163"/>
      <c r="B19" s="1" t="s">
        <v>143</v>
      </c>
      <c r="C19" s="1" t="s">
        <v>144</v>
      </c>
      <c r="D19" s="24" t="s">
        <v>119</v>
      </c>
      <c r="E19" s="63">
        <v>100</v>
      </c>
      <c r="F19" s="1" t="s">
        <v>120</v>
      </c>
      <c r="G19" s="26">
        <f>'harga satuan'!C24</f>
        <v>34000</v>
      </c>
      <c r="H19" s="26">
        <f t="shared" ref="H19:H31" si="4">G19/1000</f>
        <v>34</v>
      </c>
      <c r="I19" s="26">
        <f t="shared" ref="I19:I31" si="5">E19*H19</f>
        <v>3400</v>
      </c>
    </row>
    <row r="20" spans="1:10" ht="20.100000000000001" customHeight="1" x14ac:dyDescent="0.25">
      <c r="A20" s="163"/>
      <c r="B20" s="1"/>
      <c r="C20" s="1" t="s">
        <v>320</v>
      </c>
      <c r="D20" s="24" t="s">
        <v>119</v>
      </c>
      <c r="E20" s="63">
        <v>5</v>
      </c>
      <c r="F20" s="1" t="s">
        <v>145</v>
      </c>
      <c r="G20" s="26">
        <f>'harga satuan'!C59</f>
        <v>12500</v>
      </c>
      <c r="H20" s="26">
        <f t="shared" si="4"/>
        <v>12.5</v>
      </c>
      <c r="I20" s="26">
        <f t="shared" si="5"/>
        <v>62.5</v>
      </c>
    </row>
    <row r="21" spans="1:10" ht="20.100000000000001" customHeight="1" x14ac:dyDescent="0.25">
      <c r="A21" s="163"/>
      <c r="B21" s="1"/>
      <c r="C21" s="1" t="s">
        <v>98</v>
      </c>
      <c r="D21" s="24" t="s">
        <v>146</v>
      </c>
      <c r="E21" s="63">
        <v>10</v>
      </c>
      <c r="F21" s="1" t="s">
        <v>147</v>
      </c>
      <c r="G21" s="26">
        <f>'harga satuan'!C98</f>
        <v>8000</v>
      </c>
      <c r="H21" s="26">
        <f t="shared" si="4"/>
        <v>8</v>
      </c>
      <c r="I21" s="26">
        <f t="shared" si="5"/>
        <v>80</v>
      </c>
    </row>
    <row r="22" spans="1:10" ht="20.100000000000001" customHeight="1" x14ac:dyDescent="0.25">
      <c r="A22" s="163"/>
      <c r="B22" s="1" t="s">
        <v>148</v>
      </c>
      <c r="C22" s="1" t="s">
        <v>88</v>
      </c>
      <c r="D22" s="24" t="s">
        <v>119</v>
      </c>
      <c r="E22" s="63">
        <v>110</v>
      </c>
      <c r="F22" s="1" t="s">
        <v>149</v>
      </c>
      <c r="G22" s="26">
        <f>'harga satuan'!C86</f>
        <v>13000</v>
      </c>
      <c r="H22" s="26">
        <f t="shared" si="4"/>
        <v>13</v>
      </c>
      <c r="I22" s="26">
        <f t="shared" si="5"/>
        <v>1430</v>
      </c>
    </row>
    <row r="23" spans="1:10" ht="20.100000000000001" customHeight="1" x14ac:dyDescent="0.25">
      <c r="A23" s="163"/>
      <c r="B23" s="1"/>
      <c r="C23" s="1" t="s">
        <v>92</v>
      </c>
      <c r="D23" s="24" t="s">
        <v>129</v>
      </c>
      <c r="E23" s="63">
        <v>12.5</v>
      </c>
      <c r="F23" s="1" t="s">
        <v>150</v>
      </c>
      <c r="G23" s="26">
        <f>'harga satuan'!C91</f>
        <v>24000</v>
      </c>
      <c r="H23" s="26">
        <f t="shared" si="4"/>
        <v>24</v>
      </c>
      <c r="I23" s="26">
        <f t="shared" si="5"/>
        <v>300</v>
      </c>
    </row>
    <row r="24" spans="1:10" ht="20.100000000000001" customHeight="1" x14ac:dyDescent="0.25">
      <c r="A24" s="163"/>
      <c r="B24" s="1"/>
      <c r="C24" s="32" t="s">
        <v>320</v>
      </c>
      <c r="D24" s="23" t="s">
        <v>119</v>
      </c>
      <c r="E24" s="113">
        <v>5</v>
      </c>
      <c r="F24" s="32" t="s">
        <v>151</v>
      </c>
      <c r="G24" s="26">
        <f>'harga satuan'!C59</f>
        <v>12500</v>
      </c>
      <c r="H24" s="26">
        <f t="shared" si="4"/>
        <v>12.5</v>
      </c>
      <c r="I24" s="26">
        <f t="shared" si="5"/>
        <v>62.5</v>
      </c>
    </row>
    <row r="25" spans="1:10" ht="20.100000000000001" customHeight="1" x14ac:dyDescent="0.25">
      <c r="A25" s="163"/>
      <c r="B25" s="1" t="s">
        <v>152</v>
      </c>
      <c r="C25" s="1" t="s">
        <v>128</v>
      </c>
      <c r="D25" s="23" t="s">
        <v>121</v>
      </c>
      <c r="E25" s="63">
        <v>65</v>
      </c>
      <c r="F25" s="33" t="s">
        <v>126</v>
      </c>
      <c r="G25" s="26">
        <f>'harga satuan'!C103</f>
        <v>11000</v>
      </c>
      <c r="H25" s="26">
        <f t="shared" si="4"/>
        <v>11</v>
      </c>
      <c r="I25" s="26">
        <f t="shared" si="5"/>
        <v>715</v>
      </c>
    </row>
    <row r="26" spans="1:10" ht="20.100000000000001" customHeight="1" x14ac:dyDescent="0.25">
      <c r="A26" s="163"/>
      <c r="B26" s="1"/>
      <c r="C26" s="1" t="s">
        <v>153</v>
      </c>
      <c r="D26" s="24" t="s">
        <v>129</v>
      </c>
      <c r="E26" s="63">
        <v>30</v>
      </c>
      <c r="F26" s="32" t="s">
        <v>154</v>
      </c>
      <c r="G26" s="26">
        <f>'harga satuan'!C17</f>
        <v>13000</v>
      </c>
      <c r="H26" s="26">
        <f t="shared" si="4"/>
        <v>13</v>
      </c>
      <c r="I26" s="26">
        <f t="shared" si="5"/>
        <v>390</v>
      </c>
    </row>
    <row r="27" spans="1:10" ht="20.100000000000001" customHeight="1" x14ac:dyDescent="0.25">
      <c r="A27" s="163"/>
      <c r="C27" s="1" t="s">
        <v>59</v>
      </c>
      <c r="D27" s="24" t="s">
        <v>129</v>
      </c>
      <c r="E27" s="63">
        <v>30</v>
      </c>
      <c r="F27" s="32" t="s">
        <v>154</v>
      </c>
      <c r="G27" s="26">
        <f>'harga satuan'!C52</f>
        <v>6500</v>
      </c>
      <c r="H27" s="26">
        <f t="shared" si="4"/>
        <v>6.5</v>
      </c>
      <c r="I27" s="26">
        <f t="shared" si="5"/>
        <v>195</v>
      </c>
    </row>
    <row r="28" spans="1:10" ht="20.100000000000001" customHeight="1" x14ac:dyDescent="0.25">
      <c r="A28" s="163"/>
      <c r="C28" s="1" t="s">
        <v>8</v>
      </c>
      <c r="D28" s="24" t="s">
        <v>146</v>
      </c>
      <c r="E28" s="63" t="s">
        <v>146</v>
      </c>
      <c r="F28" s="33" t="s">
        <v>146</v>
      </c>
      <c r="G28" s="26">
        <f>'harga satuan'!C5</f>
        <v>20000</v>
      </c>
      <c r="H28" s="26">
        <f t="shared" si="4"/>
        <v>20</v>
      </c>
      <c r="I28" s="26">
        <v>20</v>
      </c>
    </row>
    <row r="29" spans="1:10" ht="20.100000000000001" customHeight="1" x14ac:dyDescent="0.25">
      <c r="A29" s="163"/>
      <c r="B29" s="1" t="s">
        <v>155</v>
      </c>
      <c r="C29" s="1" t="s">
        <v>22</v>
      </c>
      <c r="D29" s="24" t="s">
        <v>146</v>
      </c>
      <c r="E29" s="63">
        <v>20</v>
      </c>
      <c r="F29" s="1" t="s">
        <v>146</v>
      </c>
      <c r="G29" s="26">
        <f>'harga satuan'!C18</f>
        <v>30000</v>
      </c>
      <c r="H29" s="26">
        <f t="shared" si="4"/>
        <v>30</v>
      </c>
      <c r="I29" s="26">
        <f t="shared" si="5"/>
        <v>600</v>
      </c>
    </row>
    <row r="30" spans="1:10" ht="20.100000000000001" customHeight="1" x14ac:dyDescent="0.25">
      <c r="A30" s="163"/>
      <c r="C30" s="32" t="s">
        <v>156</v>
      </c>
      <c r="D30" s="24" t="s">
        <v>146</v>
      </c>
      <c r="E30" s="63">
        <v>20</v>
      </c>
      <c r="F30" s="1" t="s">
        <v>146</v>
      </c>
      <c r="G30" s="26">
        <f>'harga satuan'!C46</f>
        <v>25000</v>
      </c>
      <c r="H30" s="26">
        <f t="shared" si="4"/>
        <v>25</v>
      </c>
      <c r="I30" s="26">
        <f t="shared" si="5"/>
        <v>500</v>
      </c>
    </row>
    <row r="31" spans="1:10" ht="20.100000000000001" customHeight="1" x14ac:dyDescent="0.25">
      <c r="A31" s="163"/>
      <c r="B31" s="1" t="s">
        <v>131</v>
      </c>
      <c r="C31" s="1" t="s">
        <v>62</v>
      </c>
      <c r="D31" s="24" t="s">
        <v>119</v>
      </c>
      <c r="E31" s="113">
        <v>200</v>
      </c>
      <c r="F31" s="1" t="s">
        <v>157</v>
      </c>
      <c r="G31" s="26">
        <f>'harga satuan'!C57</f>
        <v>14500</v>
      </c>
      <c r="H31" s="26">
        <f t="shared" si="4"/>
        <v>14.5</v>
      </c>
      <c r="I31" s="26">
        <f t="shared" si="5"/>
        <v>2900</v>
      </c>
    </row>
    <row r="32" spans="1:10" ht="20.100000000000001" customHeight="1" x14ac:dyDescent="0.25">
      <c r="A32" s="163"/>
      <c r="B32" s="32" t="s">
        <v>135</v>
      </c>
      <c r="D32" s="23">
        <v>1</v>
      </c>
      <c r="F32" s="32" t="s">
        <v>326</v>
      </c>
      <c r="G32" s="26">
        <v>500</v>
      </c>
      <c r="I32" s="26">
        <f>G32</f>
        <v>500</v>
      </c>
    </row>
    <row r="33" spans="1:10" ht="20.100000000000001" customHeight="1" x14ac:dyDescent="0.25">
      <c r="A33" s="163"/>
      <c r="B33" s="163"/>
      <c r="C33" s="163"/>
      <c r="D33" s="163"/>
      <c r="E33" s="163"/>
      <c r="F33" s="163"/>
      <c r="H33" s="170" t="s">
        <v>325</v>
      </c>
      <c r="I33" s="170"/>
      <c r="J33" s="31">
        <f>SUM(I18:I32)</f>
        <v>13780</v>
      </c>
    </row>
    <row r="34" spans="1:10" ht="20.100000000000001" customHeight="1" x14ac:dyDescent="0.25">
      <c r="B34" s="32" t="s">
        <v>158</v>
      </c>
      <c r="C34" s="32" t="s">
        <v>96</v>
      </c>
      <c r="D34" s="23" t="s">
        <v>121</v>
      </c>
      <c r="E34" s="113">
        <v>25</v>
      </c>
      <c r="F34" s="32" t="s">
        <v>159</v>
      </c>
      <c r="G34" s="26">
        <f>'harga satuan'!C96</f>
        <v>28000</v>
      </c>
      <c r="H34" s="26">
        <f t="shared" ref="H34:H38" si="6">G34/1000</f>
        <v>28</v>
      </c>
      <c r="I34" s="26">
        <f t="shared" ref="I34:I38" si="7">E34*H34</f>
        <v>700</v>
      </c>
    </row>
    <row r="35" spans="1:10" ht="20.100000000000001" customHeight="1" x14ac:dyDescent="0.25">
      <c r="A35" s="23" t="s">
        <v>160</v>
      </c>
      <c r="C35" s="32" t="s">
        <v>362</v>
      </c>
      <c r="D35" s="23" t="s">
        <v>119</v>
      </c>
      <c r="E35" s="113">
        <v>20</v>
      </c>
      <c r="F35" s="32" t="s">
        <v>147</v>
      </c>
      <c r="G35" s="26">
        <f>'harga satuan'!C41</f>
        <v>18000</v>
      </c>
      <c r="H35" s="26">
        <f t="shared" si="6"/>
        <v>18</v>
      </c>
      <c r="I35" s="26">
        <f t="shared" si="7"/>
        <v>360</v>
      </c>
    </row>
    <row r="36" spans="1:10" ht="20.100000000000001" customHeight="1" x14ac:dyDescent="0.25">
      <c r="A36" s="23" t="s">
        <v>161</v>
      </c>
      <c r="C36" s="32" t="s">
        <v>76</v>
      </c>
      <c r="D36" s="23" t="s">
        <v>119</v>
      </c>
      <c r="E36" s="113">
        <v>40</v>
      </c>
      <c r="F36" s="32" t="s">
        <v>162</v>
      </c>
      <c r="G36" s="26">
        <f>'harga satuan'!C76</f>
        <v>20000</v>
      </c>
      <c r="H36" s="26">
        <f t="shared" si="6"/>
        <v>20</v>
      </c>
      <c r="I36" s="26">
        <f t="shared" si="7"/>
        <v>800</v>
      </c>
    </row>
    <row r="37" spans="1:10" ht="20.100000000000001" customHeight="1" x14ac:dyDescent="0.25">
      <c r="A37" s="23"/>
      <c r="C37" s="32" t="s">
        <v>35</v>
      </c>
      <c r="D37" s="23" t="s">
        <v>119</v>
      </c>
      <c r="E37" s="113">
        <v>13</v>
      </c>
      <c r="F37" s="32" t="s">
        <v>134</v>
      </c>
      <c r="G37" s="26">
        <f>'harga satuan'!C31</f>
        <v>13500</v>
      </c>
      <c r="H37" s="26">
        <f t="shared" si="6"/>
        <v>13.5</v>
      </c>
      <c r="I37" s="26">
        <f t="shared" si="7"/>
        <v>175.5</v>
      </c>
    </row>
    <row r="38" spans="1:10" ht="20.100000000000001" customHeight="1" x14ac:dyDescent="0.25">
      <c r="B38" s="32" t="s">
        <v>84</v>
      </c>
      <c r="C38" s="32" t="s">
        <v>84</v>
      </c>
      <c r="D38" s="23" t="s">
        <v>119</v>
      </c>
      <c r="E38" s="113">
        <v>200</v>
      </c>
      <c r="F38" s="32" t="s">
        <v>139</v>
      </c>
      <c r="G38" s="26">
        <f>'harga satuan'!C84</f>
        <v>17200</v>
      </c>
      <c r="H38" s="26">
        <f t="shared" si="6"/>
        <v>17.2</v>
      </c>
      <c r="I38" s="26">
        <f t="shared" si="7"/>
        <v>3440</v>
      </c>
    </row>
    <row r="39" spans="1:10" ht="20.100000000000001" customHeight="1" x14ac:dyDescent="0.25">
      <c r="A39" s="23"/>
      <c r="B39" s="23"/>
      <c r="C39" s="23"/>
      <c r="D39" s="23"/>
      <c r="F39" s="23"/>
      <c r="H39" s="170" t="s">
        <v>325</v>
      </c>
      <c r="I39" s="170"/>
      <c r="J39" s="31">
        <f>SUM(I34:I38)</f>
        <v>5475.5</v>
      </c>
    </row>
    <row r="40" spans="1:10" ht="20.100000000000001" customHeight="1" x14ac:dyDescent="0.25">
      <c r="A40" s="163" t="s">
        <v>163</v>
      </c>
      <c r="B40" s="32" t="s">
        <v>114</v>
      </c>
      <c r="C40" s="32" t="s">
        <v>322</v>
      </c>
      <c r="D40" s="34" t="s">
        <v>164</v>
      </c>
      <c r="E40" s="113">
        <v>225</v>
      </c>
      <c r="F40" s="32" t="s">
        <v>165</v>
      </c>
      <c r="G40" s="26">
        <f>'harga satuan'!C4</f>
        <v>10500</v>
      </c>
      <c r="H40" s="26">
        <f t="shared" ref="H40:H47" si="8">G40/1000</f>
        <v>10.5</v>
      </c>
      <c r="I40" s="26">
        <f t="shared" ref="I40:I47" si="9">E40*H40</f>
        <v>2362.5</v>
      </c>
    </row>
    <row r="41" spans="1:10" ht="20.100000000000001" customHeight="1" x14ac:dyDescent="0.25">
      <c r="A41" s="163"/>
      <c r="B41" s="32" t="s">
        <v>166</v>
      </c>
      <c r="C41" s="32" t="s">
        <v>92</v>
      </c>
      <c r="D41" s="24" t="s">
        <v>119</v>
      </c>
      <c r="E41" s="63">
        <v>65</v>
      </c>
      <c r="F41" s="1" t="s">
        <v>167</v>
      </c>
      <c r="G41" s="26">
        <f>'harga satuan'!C91</f>
        <v>24000</v>
      </c>
      <c r="H41" s="26">
        <f t="shared" si="8"/>
        <v>24</v>
      </c>
      <c r="I41" s="26">
        <f t="shared" si="9"/>
        <v>1560</v>
      </c>
    </row>
    <row r="42" spans="1:10" ht="20.100000000000001" customHeight="1" x14ac:dyDescent="0.25">
      <c r="A42" s="163"/>
      <c r="C42" s="32" t="s">
        <v>76</v>
      </c>
      <c r="D42" s="23" t="s">
        <v>119</v>
      </c>
      <c r="E42" s="113">
        <v>40</v>
      </c>
      <c r="F42" s="32" t="s">
        <v>162</v>
      </c>
      <c r="G42" s="26">
        <f>'harga satuan'!C76</f>
        <v>20000</v>
      </c>
      <c r="H42" s="26">
        <f t="shared" si="8"/>
        <v>20</v>
      </c>
      <c r="I42" s="26">
        <f t="shared" si="9"/>
        <v>800</v>
      </c>
    </row>
    <row r="43" spans="1:10" ht="20.100000000000001" customHeight="1" x14ac:dyDescent="0.25">
      <c r="A43" s="163"/>
      <c r="B43" s="32" t="s">
        <v>168</v>
      </c>
      <c r="C43" s="1" t="s">
        <v>88</v>
      </c>
      <c r="D43" s="24" t="s">
        <v>119</v>
      </c>
      <c r="E43" s="63">
        <v>110</v>
      </c>
      <c r="F43" s="1" t="s">
        <v>149</v>
      </c>
      <c r="G43" s="26">
        <f>'harga satuan'!C86</f>
        <v>13000</v>
      </c>
      <c r="H43" s="26">
        <f t="shared" si="8"/>
        <v>13</v>
      </c>
      <c r="I43" s="26">
        <f t="shared" si="9"/>
        <v>1430</v>
      </c>
    </row>
    <row r="44" spans="1:10" ht="20.100000000000001" customHeight="1" x14ac:dyDescent="0.25">
      <c r="A44" s="163"/>
      <c r="C44" s="32" t="s">
        <v>76</v>
      </c>
      <c r="D44" s="23" t="s">
        <v>119</v>
      </c>
      <c r="E44" s="113">
        <v>40</v>
      </c>
      <c r="F44" s="32" t="s">
        <v>162</v>
      </c>
      <c r="G44" s="26">
        <f>'harga satuan'!C76</f>
        <v>20000</v>
      </c>
      <c r="H44" s="26">
        <f t="shared" si="8"/>
        <v>20</v>
      </c>
      <c r="I44" s="26">
        <f t="shared" si="9"/>
        <v>800</v>
      </c>
    </row>
    <row r="45" spans="1:10" ht="20.100000000000001" customHeight="1" x14ac:dyDescent="0.25">
      <c r="A45" s="163"/>
      <c r="B45" s="32" t="s">
        <v>169</v>
      </c>
      <c r="C45" s="32" t="s">
        <v>60</v>
      </c>
      <c r="D45" s="23" t="s">
        <v>119</v>
      </c>
      <c r="E45" s="113">
        <v>140</v>
      </c>
      <c r="F45" s="32" t="s">
        <v>139</v>
      </c>
      <c r="G45" s="26">
        <f>'harga satuan'!C55</f>
        <v>6000</v>
      </c>
      <c r="H45" s="26">
        <f t="shared" si="8"/>
        <v>6</v>
      </c>
      <c r="I45" s="26">
        <f t="shared" si="9"/>
        <v>840</v>
      </c>
    </row>
    <row r="46" spans="1:10" ht="20.100000000000001" customHeight="1" x14ac:dyDescent="0.25">
      <c r="A46" s="163"/>
      <c r="C46" s="32" t="s">
        <v>76</v>
      </c>
      <c r="D46" s="23" t="s">
        <v>119</v>
      </c>
      <c r="E46" s="113">
        <v>40</v>
      </c>
      <c r="F46" s="32" t="s">
        <v>162</v>
      </c>
      <c r="G46" s="26">
        <f>'harga satuan'!C76</f>
        <v>20000</v>
      </c>
      <c r="H46" s="26">
        <f t="shared" si="8"/>
        <v>20</v>
      </c>
      <c r="I46" s="26">
        <f t="shared" si="9"/>
        <v>800</v>
      </c>
    </row>
    <row r="47" spans="1:10" ht="20.100000000000001" customHeight="1" x14ac:dyDescent="0.25">
      <c r="A47" s="163"/>
      <c r="B47" s="32" t="s">
        <v>131</v>
      </c>
      <c r="C47" s="1" t="s">
        <v>83</v>
      </c>
      <c r="D47" s="24" t="s">
        <v>119</v>
      </c>
      <c r="E47" s="63">
        <v>200</v>
      </c>
      <c r="F47" s="1" t="s">
        <v>157</v>
      </c>
      <c r="G47" s="26">
        <f>'harga satuan'!C82</f>
        <v>8200</v>
      </c>
      <c r="H47" s="26">
        <f t="shared" si="8"/>
        <v>8.1999999999999993</v>
      </c>
      <c r="I47" s="26">
        <f t="shared" si="9"/>
        <v>1639.9999999999998</v>
      </c>
    </row>
    <row r="48" spans="1:10" ht="20.100000000000001" customHeight="1" x14ac:dyDescent="0.25">
      <c r="A48" s="163"/>
      <c r="B48" s="32" t="s">
        <v>135</v>
      </c>
      <c r="C48" s="32" t="s">
        <v>135</v>
      </c>
      <c r="D48" s="23">
        <v>1</v>
      </c>
      <c r="F48" s="32" t="s">
        <v>326</v>
      </c>
      <c r="G48" s="26">
        <v>500</v>
      </c>
      <c r="I48" s="26">
        <f>G48</f>
        <v>500</v>
      </c>
    </row>
    <row r="49" spans="1:10" ht="20.100000000000001" customHeight="1" x14ac:dyDescent="0.25">
      <c r="A49" s="163"/>
      <c r="B49" s="163"/>
      <c r="C49" s="163"/>
      <c r="D49" s="163"/>
      <c r="E49" s="163"/>
      <c r="F49" s="163"/>
      <c r="H49" s="170" t="s">
        <v>325</v>
      </c>
      <c r="I49" s="170"/>
      <c r="J49" s="31">
        <f>SUM(I40:I48)</f>
        <v>10732.5</v>
      </c>
    </row>
    <row r="50" spans="1:10" ht="20.100000000000001" customHeight="1" x14ac:dyDescent="0.25">
      <c r="A50" s="166" t="s">
        <v>170</v>
      </c>
      <c r="B50" s="166"/>
    </row>
    <row r="51" spans="1:10" ht="20.100000000000001" customHeight="1" x14ac:dyDescent="0.25">
      <c r="A51" s="167" t="s">
        <v>105</v>
      </c>
      <c r="B51" s="167" t="s">
        <v>106</v>
      </c>
      <c r="C51" s="30" t="s">
        <v>107</v>
      </c>
      <c r="D51" s="167" t="s">
        <v>108</v>
      </c>
      <c r="E51" s="167"/>
      <c r="F51" s="167"/>
      <c r="G51" s="170" t="s">
        <v>316</v>
      </c>
      <c r="H51" s="170"/>
      <c r="I51" s="172" t="s">
        <v>319</v>
      </c>
    </row>
    <row r="52" spans="1:10" ht="20.100000000000001" customHeight="1" x14ac:dyDescent="0.25">
      <c r="A52" s="167"/>
      <c r="B52" s="167"/>
      <c r="C52" s="30" t="s">
        <v>109</v>
      </c>
      <c r="D52" s="30" t="s">
        <v>110</v>
      </c>
      <c r="E52" s="114" t="s">
        <v>171</v>
      </c>
      <c r="F52" s="30" t="s">
        <v>112</v>
      </c>
      <c r="G52" s="29" t="s">
        <v>317</v>
      </c>
      <c r="H52" s="29" t="s">
        <v>318</v>
      </c>
      <c r="I52" s="172"/>
    </row>
    <row r="53" spans="1:10" ht="20.100000000000001" customHeight="1" x14ac:dyDescent="0.25">
      <c r="A53" s="163" t="s">
        <v>113</v>
      </c>
      <c r="B53" s="32" t="s">
        <v>114</v>
      </c>
      <c r="C53" s="32" t="s">
        <v>322</v>
      </c>
      <c r="D53" s="23" t="s">
        <v>115</v>
      </c>
      <c r="E53" s="113">
        <v>200</v>
      </c>
      <c r="F53" s="32" t="s">
        <v>116</v>
      </c>
      <c r="G53" s="26">
        <f>'harga satuan'!C4</f>
        <v>10500</v>
      </c>
      <c r="H53" s="26">
        <f t="shared" ref="H53:H64" si="10">G53/1000</f>
        <v>10.5</v>
      </c>
      <c r="I53" s="26">
        <f t="shared" ref="I53:I64" si="11">E53*H53</f>
        <v>2100</v>
      </c>
    </row>
    <row r="54" spans="1:10" ht="20.100000000000001" customHeight="1" x14ac:dyDescent="0.25">
      <c r="A54" s="163"/>
      <c r="B54" s="32" t="s">
        <v>172</v>
      </c>
      <c r="C54" s="32" t="s">
        <v>92</v>
      </c>
      <c r="D54" s="24" t="s">
        <v>119</v>
      </c>
      <c r="E54" s="63">
        <v>65</v>
      </c>
      <c r="F54" s="1" t="s">
        <v>167</v>
      </c>
      <c r="G54" s="26">
        <f>'harga satuan'!C91</f>
        <v>24000</v>
      </c>
      <c r="H54" s="26">
        <f t="shared" si="10"/>
        <v>24</v>
      </c>
      <c r="I54" s="26">
        <f t="shared" si="11"/>
        <v>1560</v>
      </c>
    </row>
    <row r="55" spans="1:10" ht="20.100000000000001" customHeight="1" x14ac:dyDescent="0.25">
      <c r="A55" s="163"/>
      <c r="C55" s="32" t="s">
        <v>320</v>
      </c>
      <c r="D55" s="23" t="s">
        <v>121</v>
      </c>
      <c r="E55" s="113">
        <v>2.5</v>
      </c>
      <c r="F55" s="32" t="s">
        <v>123</v>
      </c>
      <c r="G55" s="26">
        <f>'harga satuan'!C59</f>
        <v>12500</v>
      </c>
      <c r="H55" s="26">
        <f t="shared" si="10"/>
        <v>12.5</v>
      </c>
      <c r="I55" s="26">
        <f t="shared" si="11"/>
        <v>31.25</v>
      </c>
    </row>
    <row r="56" spans="1:10" ht="20.100000000000001" customHeight="1" x14ac:dyDescent="0.25">
      <c r="A56" s="163"/>
      <c r="B56" s="1" t="s">
        <v>173</v>
      </c>
      <c r="C56" s="1" t="s">
        <v>93</v>
      </c>
      <c r="D56" s="24" t="s">
        <v>119</v>
      </c>
      <c r="E56" s="63">
        <v>50</v>
      </c>
      <c r="F56" s="1" t="s">
        <v>120</v>
      </c>
      <c r="G56" s="26">
        <f>'harga satuan'!C93</f>
        <v>12000</v>
      </c>
      <c r="H56" s="26">
        <f t="shared" si="10"/>
        <v>12</v>
      </c>
      <c r="I56" s="26">
        <f t="shared" si="11"/>
        <v>600</v>
      </c>
    </row>
    <row r="57" spans="1:10" ht="20.100000000000001" customHeight="1" x14ac:dyDescent="0.25">
      <c r="A57" s="163"/>
      <c r="B57" s="1"/>
      <c r="C57" s="1" t="s">
        <v>174</v>
      </c>
      <c r="D57" s="24" t="s">
        <v>146</v>
      </c>
      <c r="E57" s="63">
        <v>5</v>
      </c>
      <c r="F57" s="33" t="s">
        <v>111</v>
      </c>
      <c r="G57" s="26">
        <f>'harga satuan'!C46</f>
        <v>25000</v>
      </c>
      <c r="H57" s="26">
        <f t="shared" si="10"/>
        <v>25</v>
      </c>
      <c r="I57" s="26">
        <f t="shared" si="11"/>
        <v>125</v>
      </c>
    </row>
    <row r="58" spans="1:10" ht="20.100000000000001" customHeight="1" x14ac:dyDescent="0.25">
      <c r="A58" s="163"/>
      <c r="B58" s="1" t="s">
        <v>175</v>
      </c>
      <c r="C58" s="32" t="s">
        <v>128</v>
      </c>
      <c r="D58" s="23" t="s">
        <v>121</v>
      </c>
      <c r="E58" s="113">
        <v>50</v>
      </c>
      <c r="F58" s="33" t="s">
        <v>126</v>
      </c>
      <c r="G58" s="26">
        <f>'harga satuan'!C103</f>
        <v>11000</v>
      </c>
      <c r="H58" s="26">
        <f t="shared" si="10"/>
        <v>11</v>
      </c>
      <c r="I58" s="26">
        <f t="shared" si="11"/>
        <v>550</v>
      </c>
    </row>
    <row r="59" spans="1:10" ht="20.100000000000001" customHeight="1" x14ac:dyDescent="0.25">
      <c r="A59" s="163"/>
      <c r="B59" s="1"/>
      <c r="C59" s="32" t="s">
        <v>59</v>
      </c>
      <c r="D59" s="23" t="s">
        <v>129</v>
      </c>
      <c r="E59" s="113">
        <v>35</v>
      </c>
      <c r="F59" s="32" t="s">
        <v>154</v>
      </c>
      <c r="G59" s="26">
        <f>'harga satuan'!C52</f>
        <v>6500</v>
      </c>
      <c r="H59" s="26">
        <f t="shared" si="10"/>
        <v>6.5</v>
      </c>
      <c r="I59" s="26">
        <f t="shared" si="11"/>
        <v>227.5</v>
      </c>
    </row>
    <row r="60" spans="1:10" ht="20.100000000000001" customHeight="1" x14ac:dyDescent="0.25">
      <c r="A60" s="163"/>
      <c r="B60" s="1"/>
      <c r="C60" s="32" t="s">
        <v>20</v>
      </c>
      <c r="D60" s="23" t="s">
        <v>129</v>
      </c>
      <c r="E60" s="113">
        <v>35</v>
      </c>
      <c r="F60" s="32" t="s">
        <v>154</v>
      </c>
      <c r="G60" s="26">
        <f>'harga satuan'!C16</f>
        <v>11000</v>
      </c>
      <c r="H60" s="26">
        <f t="shared" si="10"/>
        <v>11</v>
      </c>
      <c r="I60" s="26">
        <f t="shared" si="11"/>
        <v>385</v>
      </c>
    </row>
    <row r="61" spans="1:10" ht="20.100000000000001" customHeight="1" x14ac:dyDescent="0.25">
      <c r="A61" s="163"/>
      <c r="B61" s="1"/>
      <c r="C61" s="1" t="s">
        <v>92</v>
      </c>
      <c r="D61" s="24" t="s">
        <v>129</v>
      </c>
      <c r="E61" s="63">
        <v>12.5</v>
      </c>
      <c r="F61" s="1" t="s">
        <v>150</v>
      </c>
      <c r="G61" s="26">
        <f>'harga satuan'!C91</f>
        <v>24000</v>
      </c>
      <c r="H61" s="26">
        <f t="shared" si="10"/>
        <v>24</v>
      </c>
      <c r="I61" s="26">
        <f t="shared" si="11"/>
        <v>300</v>
      </c>
    </row>
    <row r="62" spans="1:10" ht="20.100000000000001" customHeight="1" x14ac:dyDescent="0.25">
      <c r="A62" s="163"/>
      <c r="B62" s="1"/>
      <c r="C62" s="32" t="s">
        <v>320</v>
      </c>
      <c r="D62" s="23" t="s">
        <v>121</v>
      </c>
      <c r="E62" s="113">
        <v>2.5</v>
      </c>
      <c r="F62" s="32" t="s">
        <v>123</v>
      </c>
      <c r="G62" s="26">
        <f>'harga satuan'!C59</f>
        <v>12500</v>
      </c>
      <c r="H62" s="26">
        <f t="shared" si="10"/>
        <v>12.5</v>
      </c>
      <c r="I62" s="26">
        <f t="shared" si="11"/>
        <v>31.25</v>
      </c>
    </row>
    <row r="63" spans="1:10" ht="20.100000000000001" customHeight="1" x14ac:dyDescent="0.25">
      <c r="A63" s="163"/>
      <c r="B63" s="1" t="s">
        <v>131</v>
      </c>
      <c r="C63" s="1" t="s">
        <v>67</v>
      </c>
      <c r="D63" s="24" t="s">
        <v>119</v>
      </c>
      <c r="E63" s="63">
        <v>140</v>
      </c>
      <c r="F63" s="1" t="s">
        <v>157</v>
      </c>
      <c r="G63" s="26">
        <f>'harga satuan'!C65</f>
        <v>6000</v>
      </c>
      <c r="H63" s="26">
        <f t="shared" si="10"/>
        <v>6</v>
      </c>
      <c r="I63" s="26">
        <f t="shared" si="11"/>
        <v>840</v>
      </c>
    </row>
    <row r="64" spans="1:10" ht="20.100000000000001" customHeight="1" x14ac:dyDescent="0.25">
      <c r="A64" s="163"/>
      <c r="B64" s="33" t="s">
        <v>133</v>
      </c>
      <c r="C64" s="1" t="s">
        <v>35</v>
      </c>
      <c r="D64" s="24" t="s">
        <v>119</v>
      </c>
      <c r="E64" s="113">
        <v>13</v>
      </c>
      <c r="F64" s="1" t="s">
        <v>134</v>
      </c>
      <c r="G64" s="26">
        <f>'harga satuan'!C31</f>
        <v>13500</v>
      </c>
      <c r="H64" s="26">
        <f t="shared" si="10"/>
        <v>13.5</v>
      </c>
      <c r="I64" s="26">
        <f t="shared" si="11"/>
        <v>175.5</v>
      </c>
    </row>
    <row r="65" spans="1:10" ht="20.100000000000001" customHeight="1" x14ac:dyDescent="0.25">
      <c r="A65" s="163"/>
      <c r="B65" s="33" t="s">
        <v>135</v>
      </c>
      <c r="C65" s="1" t="s">
        <v>135</v>
      </c>
      <c r="D65" s="24"/>
      <c r="G65" s="26">
        <v>500</v>
      </c>
      <c r="I65" s="26">
        <f>G65</f>
        <v>500</v>
      </c>
    </row>
    <row r="66" spans="1:10" ht="20.100000000000001" customHeight="1" x14ac:dyDescent="0.25">
      <c r="A66" s="163"/>
      <c r="B66" s="163"/>
      <c r="C66" s="163"/>
      <c r="D66" s="163"/>
      <c r="E66" s="163"/>
      <c r="F66" s="163"/>
      <c r="H66" s="170" t="s">
        <v>325</v>
      </c>
      <c r="I66" s="170"/>
      <c r="J66" s="31">
        <f>SUM(I53:I65)</f>
        <v>7425.5</v>
      </c>
    </row>
    <row r="67" spans="1:10" ht="20.100000000000001" customHeight="1" x14ac:dyDescent="0.25">
      <c r="A67" s="163" t="s">
        <v>136</v>
      </c>
      <c r="B67" s="1" t="s">
        <v>176</v>
      </c>
      <c r="C67" s="1" t="s">
        <v>177</v>
      </c>
      <c r="D67" s="24" t="s">
        <v>121</v>
      </c>
      <c r="E67" s="63">
        <v>25</v>
      </c>
      <c r="F67" s="1" t="s">
        <v>178</v>
      </c>
      <c r="G67" s="26">
        <f>'harga satuan'!C98</f>
        <v>8000</v>
      </c>
      <c r="H67" s="26">
        <f t="shared" ref="H67:H84" si="12">G67/1000</f>
        <v>8</v>
      </c>
      <c r="I67" s="26">
        <f t="shared" ref="I67:I84" si="13">E67*H67</f>
        <v>200</v>
      </c>
    </row>
    <row r="68" spans="1:10" ht="20.100000000000001" customHeight="1" x14ac:dyDescent="0.25">
      <c r="A68" s="163"/>
      <c r="B68" s="1"/>
      <c r="C68" s="1" t="s">
        <v>47</v>
      </c>
      <c r="D68" s="24" t="s">
        <v>119</v>
      </c>
      <c r="E68" s="63">
        <v>20</v>
      </c>
      <c r="F68" s="1" t="s">
        <v>147</v>
      </c>
      <c r="G68" s="26">
        <f>'harga satuan'!C41</f>
        <v>18000</v>
      </c>
      <c r="H68" s="26">
        <f t="shared" si="12"/>
        <v>18</v>
      </c>
      <c r="I68" s="26">
        <f t="shared" si="13"/>
        <v>360</v>
      </c>
    </row>
    <row r="69" spans="1:10" ht="20.100000000000001" customHeight="1" x14ac:dyDescent="0.25">
      <c r="A69" s="23" t="s">
        <v>138</v>
      </c>
      <c r="B69" s="1"/>
      <c r="C69" s="1" t="s">
        <v>179</v>
      </c>
      <c r="D69" s="24" t="s">
        <v>119</v>
      </c>
      <c r="E69" s="63">
        <v>13</v>
      </c>
      <c r="F69" s="1" t="s">
        <v>134</v>
      </c>
      <c r="G69" s="26">
        <f>'harga satuan'!C31</f>
        <v>13500</v>
      </c>
      <c r="H69" s="26">
        <f t="shared" si="12"/>
        <v>13.5</v>
      </c>
      <c r="I69" s="26">
        <f t="shared" si="13"/>
        <v>175.5</v>
      </c>
    </row>
    <row r="70" spans="1:10" ht="20.100000000000001" customHeight="1" x14ac:dyDescent="0.25">
      <c r="A70" s="23"/>
      <c r="B70" s="1"/>
      <c r="C70" s="1"/>
      <c r="D70" s="24"/>
      <c r="E70" s="63"/>
      <c r="F70" s="1"/>
    </row>
    <row r="71" spans="1:10" ht="20.100000000000001" customHeight="1" x14ac:dyDescent="0.25">
      <c r="A71" s="23"/>
      <c r="B71" s="1"/>
      <c r="C71" s="1"/>
      <c r="D71" s="24"/>
      <c r="E71" s="63"/>
      <c r="F71" s="1"/>
      <c r="H71" s="170" t="s">
        <v>325</v>
      </c>
      <c r="I71" s="170"/>
      <c r="J71" s="31">
        <f>SUM(I67:I70)</f>
        <v>735.5</v>
      </c>
    </row>
    <row r="72" spans="1:10" ht="20.100000000000001" customHeight="1" x14ac:dyDescent="0.25">
      <c r="A72" s="163" t="s">
        <v>140</v>
      </c>
      <c r="B72" s="32" t="s">
        <v>114</v>
      </c>
      <c r="C72" s="32" t="s">
        <v>322</v>
      </c>
      <c r="D72" s="23" t="s">
        <v>141</v>
      </c>
      <c r="E72" s="113">
        <v>250</v>
      </c>
      <c r="F72" s="32" t="s">
        <v>142</v>
      </c>
      <c r="G72" s="26">
        <f>'harga satuan'!C4</f>
        <v>10500</v>
      </c>
      <c r="H72" s="26">
        <f t="shared" si="12"/>
        <v>10.5</v>
      </c>
      <c r="I72" s="26">
        <f t="shared" si="13"/>
        <v>2625</v>
      </c>
    </row>
    <row r="73" spans="1:10" ht="20.100000000000001" customHeight="1" x14ac:dyDescent="0.25">
      <c r="A73" s="163"/>
      <c r="B73" s="1" t="s">
        <v>180</v>
      </c>
      <c r="C73" s="32" t="s">
        <v>13</v>
      </c>
      <c r="D73" s="23" t="s">
        <v>119</v>
      </c>
      <c r="E73" s="113">
        <v>50</v>
      </c>
      <c r="F73" s="1" t="s">
        <v>120</v>
      </c>
      <c r="G73" s="26">
        <f>'harga satuan'!C9</f>
        <v>80000</v>
      </c>
      <c r="H73" s="26">
        <f t="shared" si="12"/>
        <v>80</v>
      </c>
      <c r="I73" s="26">
        <f t="shared" si="13"/>
        <v>4000</v>
      </c>
    </row>
    <row r="74" spans="1:10" ht="20.100000000000001" customHeight="1" x14ac:dyDescent="0.25">
      <c r="A74" s="163"/>
      <c r="B74" s="1"/>
      <c r="C74" s="32" t="s">
        <v>320</v>
      </c>
      <c r="D74" s="23" t="s">
        <v>119</v>
      </c>
      <c r="E74" s="113">
        <v>5</v>
      </c>
      <c r="F74" s="32" t="s">
        <v>145</v>
      </c>
      <c r="G74" s="26">
        <f>'harga satuan'!C59</f>
        <v>12500</v>
      </c>
      <c r="H74" s="26">
        <f t="shared" si="12"/>
        <v>12.5</v>
      </c>
      <c r="I74" s="26">
        <f t="shared" si="13"/>
        <v>62.5</v>
      </c>
    </row>
    <row r="75" spans="1:10" ht="20.100000000000001" customHeight="1" x14ac:dyDescent="0.25">
      <c r="A75" s="163"/>
      <c r="B75" s="1"/>
      <c r="C75" s="32" t="s">
        <v>181</v>
      </c>
      <c r="D75" s="23" t="s">
        <v>146</v>
      </c>
      <c r="E75" s="113">
        <v>10</v>
      </c>
      <c r="F75" s="32" t="s">
        <v>134</v>
      </c>
      <c r="G75" s="26">
        <f>'harga satuan'!C91</f>
        <v>24000</v>
      </c>
      <c r="H75" s="26">
        <f t="shared" si="12"/>
        <v>24</v>
      </c>
      <c r="I75" s="26">
        <f t="shared" si="13"/>
        <v>240</v>
      </c>
    </row>
    <row r="76" spans="1:10" ht="20.100000000000001" customHeight="1" x14ac:dyDescent="0.25">
      <c r="A76" s="163"/>
      <c r="B76" s="1"/>
      <c r="C76" s="1" t="s">
        <v>320</v>
      </c>
      <c r="D76" s="24" t="s">
        <v>119</v>
      </c>
      <c r="E76" s="63">
        <v>5</v>
      </c>
      <c r="F76" s="1" t="s">
        <v>145</v>
      </c>
      <c r="G76" s="26">
        <f>'harga satuan'!C59</f>
        <v>12500</v>
      </c>
      <c r="H76" s="26">
        <f t="shared" si="12"/>
        <v>12.5</v>
      </c>
      <c r="I76" s="26">
        <f t="shared" si="13"/>
        <v>62.5</v>
      </c>
    </row>
    <row r="77" spans="1:10" ht="20.100000000000001" customHeight="1" x14ac:dyDescent="0.25">
      <c r="A77" s="163"/>
      <c r="B77" s="1" t="s">
        <v>182</v>
      </c>
      <c r="C77" s="32" t="s">
        <v>88</v>
      </c>
      <c r="D77" s="23" t="s">
        <v>119</v>
      </c>
      <c r="E77" s="113">
        <v>110</v>
      </c>
      <c r="F77" s="32" t="s">
        <v>149</v>
      </c>
      <c r="G77" s="26">
        <f>'harga satuan'!C91</f>
        <v>24000</v>
      </c>
      <c r="H77" s="26">
        <f t="shared" si="12"/>
        <v>24</v>
      </c>
      <c r="I77" s="26">
        <f t="shared" si="13"/>
        <v>2640</v>
      </c>
    </row>
    <row r="78" spans="1:10" ht="20.100000000000001" customHeight="1" x14ac:dyDescent="0.25">
      <c r="A78" s="163"/>
      <c r="B78" s="1"/>
      <c r="C78" s="1" t="s">
        <v>320</v>
      </c>
      <c r="D78" s="24" t="s">
        <v>119</v>
      </c>
      <c r="E78" s="63">
        <v>5</v>
      </c>
      <c r="F78" s="1" t="s">
        <v>145</v>
      </c>
      <c r="G78" s="26">
        <f>'harga satuan'!C59</f>
        <v>12500</v>
      </c>
      <c r="H78" s="26">
        <f t="shared" si="12"/>
        <v>12.5</v>
      </c>
      <c r="I78" s="26">
        <f t="shared" si="13"/>
        <v>62.5</v>
      </c>
    </row>
    <row r="79" spans="1:10" ht="20.100000000000001" customHeight="1" x14ac:dyDescent="0.25">
      <c r="A79" s="163"/>
      <c r="B79" s="32" t="s">
        <v>183</v>
      </c>
      <c r="C79" s="32" t="s">
        <v>48</v>
      </c>
      <c r="D79" s="23" t="s">
        <v>129</v>
      </c>
      <c r="E79" s="113">
        <v>35</v>
      </c>
      <c r="F79" s="32" t="s">
        <v>154</v>
      </c>
      <c r="G79" s="26">
        <f>'harga satuan'!C42</f>
        <v>10000</v>
      </c>
      <c r="H79" s="26">
        <f t="shared" si="12"/>
        <v>10</v>
      </c>
      <c r="I79" s="26">
        <f t="shared" si="13"/>
        <v>350</v>
      </c>
    </row>
    <row r="80" spans="1:10" ht="20.100000000000001" customHeight="1" x14ac:dyDescent="0.25">
      <c r="A80" s="163"/>
      <c r="C80" s="32" t="s">
        <v>28</v>
      </c>
      <c r="D80" s="23" t="s">
        <v>129</v>
      </c>
      <c r="E80" s="113">
        <v>35</v>
      </c>
      <c r="F80" s="32" t="s">
        <v>154</v>
      </c>
      <c r="G80" s="26">
        <f>'harga satuan'!C26</f>
        <v>15000</v>
      </c>
      <c r="H80" s="26">
        <f t="shared" si="12"/>
        <v>15</v>
      </c>
      <c r="I80" s="26">
        <f t="shared" si="13"/>
        <v>525</v>
      </c>
    </row>
    <row r="81" spans="1:10" ht="20.100000000000001" customHeight="1" x14ac:dyDescent="0.25">
      <c r="A81" s="163"/>
      <c r="C81" s="32" t="s">
        <v>99</v>
      </c>
      <c r="D81" s="23" t="s">
        <v>129</v>
      </c>
      <c r="E81" s="113">
        <v>35</v>
      </c>
      <c r="F81" s="32" t="s">
        <v>154</v>
      </c>
      <c r="G81" s="26">
        <f>'harga satuan'!C100</f>
        <v>6500</v>
      </c>
      <c r="H81" s="26">
        <f t="shared" si="12"/>
        <v>6.5</v>
      </c>
      <c r="I81" s="26">
        <f t="shared" si="13"/>
        <v>227.5</v>
      </c>
    </row>
    <row r="82" spans="1:10" ht="20.100000000000001" customHeight="1" x14ac:dyDescent="0.25">
      <c r="A82" s="163"/>
      <c r="C82" s="32" t="s">
        <v>60</v>
      </c>
      <c r="D82" s="23" t="s">
        <v>129</v>
      </c>
      <c r="E82" s="113">
        <v>35</v>
      </c>
      <c r="F82" s="32" t="s">
        <v>154</v>
      </c>
      <c r="G82" s="26">
        <f>'harga satuan'!C55</f>
        <v>6000</v>
      </c>
      <c r="H82" s="26">
        <f t="shared" si="12"/>
        <v>6</v>
      </c>
      <c r="I82" s="26">
        <f t="shared" si="13"/>
        <v>210</v>
      </c>
    </row>
    <row r="83" spans="1:10" ht="20.100000000000001" customHeight="1" x14ac:dyDescent="0.25">
      <c r="A83" s="163"/>
      <c r="B83" s="1" t="s">
        <v>184</v>
      </c>
      <c r="C83" s="1" t="s">
        <v>22</v>
      </c>
      <c r="D83" s="24" t="s">
        <v>146</v>
      </c>
      <c r="E83" s="63">
        <v>20</v>
      </c>
      <c r="F83" s="1" t="s">
        <v>146</v>
      </c>
      <c r="G83" s="26">
        <f>'harga satuan'!C18</f>
        <v>30000</v>
      </c>
      <c r="H83" s="26">
        <f t="shared" si="12"/>
        <v>30</v>
      </c>
      <c r="I83" s="26">
        <f t="shared" si="13"/>
        <v>600</v>
      </c>
    </row>
    <row r="84" spans="1:10" ht="20.100000000000001" customHeight="1" x14ac:dyDescent="0.25">
      <c r="A84" s="163"/>
      <c r="B84" s="1" t="s">
        <v>131</v>
      </c>
      <c r="C84" s="1" t="s">
        <v>46</v>
      </c>
      <c r="D84" s="24" t="s">
        <v>119</v>
      </c>
      <c r="E84" s="63">
        <v>120</v>
      </c>
      <c r="F84" s="1" t="s">
        <v>132</v>
      </c>
      <c r="G84" s="26">
        <f>'harga satuan'!C40</f>
        <v>10000</v>
      </c>
      <c r="H84" s="26">
        <f t="shared" si="12"/>
        <v>10</v>
      </c>
      <c r="I84" s="26">
        <f t="shared" si="13"/>
        <v>1200</v>
      </c>
    </row>
    <row r="85" spans="1:10" ht="20.100000000000001" customHeight="1" x14ac:dyDescent="0.25">
      <c r="A85" s="163"/>
      <c r="B85" s="32" t="s">
        <v>135</v>
      </c>
      <c r="C85" s="32" t="s">
        <v>135</v>
      </c>
      <c r="D85" s="23"/>
      <c r="F85" s="32" t="s">
        <v>139</v>
      </c>
      <c r="G85" s="26">
        <v>500</v>
      </c>
      <c r="I85" s="26">
        <f>G85</f>
        <v>500</v>
      </c>
    </row>
    <row r="86" spans="1:10" ht="20.100000000000001" customHeight="1" x14ac:dyDescent="0.25">
      <c r="A86" s="163"/>
      <c r="B86" s="163"/>
      <c r="C86" s="163"/>
      <c r="D86" s="163"/>
      <c r="E86" s="163"/>
      <c r="F86" s="163"/>
      <c r="H86" s="170" t="s">
        <v>325</v>
      </c>
      <c r="I86" s="170"/>
      <c r="J86" s="31">
        <f>SUM(I72:I85)</f>
        <v>13305</v>
      </c>
    </row>
    <row r="87" spans="1:10" ht="20.100000000000001" customHeight="1" x14ac:dyDescent="0.25">
      <c r="A87" s="23" t="s">
        <v>160</v>
      </c>
      <c r="B87" s="1" t="s">
        <v>185</v>
      </c>
      <c r="C87" s="1" t="s">
        <v>185</v>
      </c>
      <c r="D87" s="24" t="s">
        <v>119</v>
      </c>
      <c r="E87" s="63">
        <v>100</v>
      </c>
      <c r="F87" s="1" t="s">
        <v>186</v>
      </c>
      <c r="G87" s="26">
        <f>'harga satuan'!C68</f>
        <v>3500</v>
      </c>
      <c r="I87" s="26">
        <f>G87</f>
        <v>3500</v>
      </c>
    </row>
    <row r="88" spans="1:10" ht="20.100000000000001" customHeight="1" x14ac:dyDescent="0.25">
      <c r="A88" s="23" t="s">
        <v>161</v>
      </c>
      <c r="D88" s="23"/>
    </row>
    <row r="89" spans="1:10" ht="20.100000000000001" customHeight="1" x14ac:dyDescent="0.25">
      <c r="A89" s="23"/>
      <c r="B89" s="23"/>
      <c r="C89" s="23"/>
      <c r="D89" s="23"/>
      <c r="F89" s="23"/>
      <c r="H89" s="170" t="s">
        <v>325</v>
      </c>
      <c r="I89" s="170"/>
      <c r="J89" s="31">
        <f>SUM(I87:I88)</f>
        <v>3500</v>
      </c>
    </row>
    <row r="90" spans="1:10" ht="20.100000000000001" customHeight="1" x14ac:dyDescent="0.25">
      <c r="A90" s="163" t="s">
        <v>163</v>
      </c>
      <c r="B90" s="32" t="s">
        <v>114</v>
      </c>
      <c r="C90" s="32" t="s">
        <v>322</v>
      </c>
      <c r="D90" s="34" t="s">
        <v>164</v>
      </c>
      <c r="E90" s="113">
        <v>225</v>
      </c>
      <c r="F90" s="32" t="s">
        <v>165</v>
      </c>
      <c r="G90" s="26">
        <f>'harga satuan'!C4</f>
        <v>10500</v>
      </c>
      <c r="H90" s="26">
        <f t="shared" ref="H90:H99" si="14">G90/1000</f>
        <v>10.5</v>
      </c>
      <c r="I90" s="26">
        <f t="shared" ref="I90:I99" si="15">E90*H90</f>
        <v>2362.5</v>
      </c>
    </row>
    <row r="91" spans="1:10" ht="20.100000000000001" customHeight="1" x14ac:dyDescent="0.25">
      <c r="A91" s="163"/>
      <c r="B91" s="32" t="s">
        <v>187</v>
      </c>
      <c r="C91" s="1" t="s">
        <v>144</v>
      </c>
      <c r="D91" s="24" t="s">
        <v>119</v>
      </c>
      <c r="E91" s="63">
        <v>100</v>
      </c>
      <c r="F91" s="1" t="s">
        <v>120</v>
      </c>
      <c r="G91" s="26">
        <f>'harga satuan'!C24</f>
        <v>34000</v>
      </c>
      <c r="H91" s="26">
        <f t="shared" si="14"/>
        <v>34</v>
      </c>
      <c r="I91" s="26">
        <f t="shared" si="15"/>
        <v>3400</v>
      </c>
    </row>
    <row r="92" spans="1:10" ht="20.100000000000001" customHeight="1" x14ac:dyDescent="0.25">
      <c r="A92" s="163"/>
      <c r="C92" s="32" t="s">
        <v>156</v>
      </c>
      <c r="D92" s="24" t="s">
        <v>146</v>
      </c>
      <c r="E92" s="63">
        <v>20</v>
      </c>
      <c r="F92" s="1" t="s">
        <v>146</v>
      </c>
      <c r="G92" s="26">
        <f>'harga satuan'!C46</f>
        <v>25000</v>
      </c>
      <c r="H92" s="26">
        <f t="shared" si="14"/>
        <v>25</v>
      </c>
      <c r="I92" s="26">
        <f t="shared" si="15"/>
        <v>500</v>
      </c>
    </row>
    <row r="93" spans="1:10" ht="20.100000000000001" customHeight="1" x14ac:dyDescent="0.25">
      <c r="A93" s="163"/>
      <c r="B93" s="1" t="s">
        <v>188</v>
      </c>
      <c r="C93" s="1" t="s">
        <v>93</v>
      </c>
      <c r="D93" s="24" t="s">
        <v>119</v>
      </c>
      <c r="E93" s="63">
        <v>50</v>
      </c>
      <c r="F93" s="1" t="s">
        <v>120</v>
      </c>
      <c r="G93" s="26">
        <f>'harga satuan'!C93</f>
        <v>12000</v>
      </c>
      <c r="H93" s="26">
        <f t="shared" si="14"/>
        <v>12</v>
      </c>
      <c r="I93" s="26">
        <f t="shared" si="15"/>
        <v>600</v>
      </c>
    </row>
    <row r="94" spans="1:10" ht="20.100000000000001" customHeight="1" x14ac:dyDescent="0.25">
      <c r="A94" s="163"/>
      <c r="B94" s="1"/>
      <c r="C94" s="1" t="s">
        <v>320</v>
      </c>
      <c r="D94" s="24" t="s">
        <v>119</v>
      </c>
      <c r="E94" s="63">
        <v>5</v>
      </c>
      <c r="F94" s="1" t="s">
        <v>145</v>
      </c>
      <c r="G94" s="26">
        <f>'harga satuan'!C59</f>
        <v>12500</v>
      </c>
      <c r="H94" s="26">
        <f t="shared" si="14"/>
        <v>12.5</v>
      </c>
      <c r="I94" s="26">
        <f t="shared" si="15"/>
        <v>62.5</v>
      </c>
    </row>
    <row r="95" spans="1:10" ht="20.100000000000001" customHeight="1" x14ac:dyDescent="0.25">
      <c r="A95" s="163"/>
      <c r="B95" s="1"/>
      <c r="C95" s="1" t="s">
        <v>98</v>
      </c>
      <c r="D95" s="24" t="s">
        <v>146</v>
      </c>
      <c r="E95" s="63">
        <v>10</v>
      </c>
      <c r="F95" s="1" t="s">
        <v>134</v>
      </c>
      <c r="G95" s="26">
        <f>'harga satuan'!C98</f>
        <v>8000</v>
      </c>
      <c r="H95" s="26">
        <f t="shared" si="14"/>
        <v>8</v>
      </c>
      <c r="I95" s="26">
        <f t="shared" si="15"/>
        <v>80</v>
      </c>
    </row>
    <row r="96" spans="1:10" ht="20.100000000000001" customHeight="1" x14ac:dyDescent="0.25">
      <c r="A96" s="163"/>
      <c r="B96" s="1" t="s">
        <v>189</v>
      </c>
      <c r="C96" s="1" t="s">
        <v>190</v>
      </c>
      <c r="D96" s="23" t="s">
        <v>121</v>
      </c>
      <c r="E96" s="63">
        <v>60</v>
      </c>
      <c r="F96" s="32" t="s">
        <v>126</v>
      </c>
      <c r="G96" s="26">
        <f>'harga satuan'!C89</f>
        <v>12000</v>
      </c>
      <c r="H96" s="26">
        <f t="shared" si="14"/>
        <v>12</v>
      </c>
      <c r="I96" s="26">
        <f t="shared" si="15"/>
        <v>720</v>
      </c>
    </row>
    <row r="97" spans="1:10" ht="20.100000000000001" customHeight="1" x14ac:dyDescent="0.25">
      <c r="A97" s="163"/>
      <c r="B97" s="1"/>
      <c r="C97" s="1" t="s">
        <v>51</v>
      </c>
      <c r="D97" s="23" t="s">
        <v>121</v>
      </c>
      <c r="E97" s="63">
        <v>60</v>
      </c>
      <c r="F97" s="32" t="s">
        <v>126</v>
      </c>
      <c r="G97" s="26">
        <f>'harga satuan'!C45</f>
        <v>5500</v>
      </c>
      <c r="H97" s="26">
        <f t="shared" si="14"/>
        <v>5.5</v>
      </c>
      <c r="I97" s="26">
        <f t="shared" si="15"/>
        <v>330</v>
      </c>
    </row>
    <row r="98" spans="1:10" ht="20.100000000000001" customHeight="1" x14ac:dyDescent="0.25">
      <c r="A98" s="163"/>
      <c r="B98" s="1"/>
      <c r="C98" s="32" t="s">
        <v>320</v>
      </c>
      <c r="D98" s="23" t="s">
        <v>121</v>
      </c>
      <c r="E98" s="113">
        <v>2.5</v>
      </c>
      <c r="F98" s="32" t="s">
        <v>123</v>
      </c>
      <c r="G98" s="26">
        <f>'harga satuan'!C59</f>
        <v>12500</v>
      </c>
      <c r="H98" s="26">
        <f t="shared" si="14"/>
        <v>12.5</v>
      </c>
      <c r="I98" s="26">
        <f t="shared" si="15"/>
        <v>31.25</v>
      </c>
    </row>
    <row r="99" spans="1:10" ht="20.100000000000001" customHeight="1" x14ac:dyDescent="0.25">
      <c r="A99" s="163"/>
      <c r="B99" s="1" t="s">
        <v>131</v>
      </c>
      <c r="C99" s="1" t="s">
        <v>62</v>
      </c>
      <c r="D99" s="24" t="s">
        <v>119</v>
      </c>
      <c r="E99" s="113">
        <v>200</v>
      </c>
      <c r="F99" s="1" t="s">
        <v>157</v>
      </c>
      <c r="G99" s="26">
        <f>'harga satuan'!C57</f>
        <v>14500</v>
      </c>
      <c r="H99" s="26">
        <f t="shared" si="14"/>
        <v>14.5</v>
      </c>
      <c r="I99" s="26">
        <f t="shared" si="15"/>
        <v>2900</v>
      </c>
    </row>
    <row r="100" spans="1:10" ht="20.100000000000001" customHeight="1" x14ac:dyDescent="0.25">
      <c r="A100" s="163"/>
      <c r="B100" s="32" t="s">
        <v>135</v>
      </c>
      <c r="C100" s="32" t="s">
        <v>135</v>
      </c>
      <c r="D100" s="23"/>
      <c r="F100" s="32" t="s">
        <v>139</v>
      </c>
      <c r="G100" s="26">
        <v>500</v>
      </c>
      <c r="I100" s="26">
        <f>G100</f>
        <v>500</v>
      </c>
    </row>
    <row r="101" spans="1:10" ht="20.100000000000001" customHeight="1" x14ac:dyDescent="0.25">
      <c r="A101" s="163"/>
      <c r="B101" s="163"/>
      <c r="C101" s="163"/>
      <c r="D101" s="163"/>
      <c r="E101" s="163"/>
      <c r="F101" s="163"/>
      <c r="H101" s="170" t="s">
        <v>325</v>
      </c>
      <c r="I101" s="170"/>
      <c r="J101" s="31">
        <f>SUM(I90:I100)</f>
        <v>11486.25</v>
      </c>
    </row>
    <row r="102" spans="1:10" s="28" customFormat="1" ht="20.100000000000001" customHeight="1" x14ac:dyDescent="0.25">
      <c r="A102" s="168" t="s">
        <v>191</v>
      </c>
      <c r="B102" s="168"/>
      <c r="C102" s="35"/>
      <c r="D102" s="35"/>
      <c r="E102" s="115"/>
      <c r="F102" s="35"/>
      <c r="G102" s="29"/>
      <c r="H102" s="29"/>
      <c r="I102" s="29"/>
    </row>
    <row r="103" spans="1:10" ht="20.100000000000001" customHeight="1" x14ac:dyDescent="0.25">
      <c r="A103" s="167" t="s">
        <v>105</v>
      </c>
      <c r="B103" s="167" t="s">
        <v>106</v>
      </c>
      <c r="C103" s="30" t="s">
        <v>107</v>
      </c>
      <c r="D103" s="167" t="s">
        <v>108</v>
      </c>
      <c r="E103" s="167"/>
      <c r="F103" s="167"/>
      <c r="G103" s="170" t="s">
        <v>316</v>
      </c>
      <c r="H103" s="170"/>
      <c r="I103" s="172" t="s">
        <v>319</v>
      </c>
    </row>
    <row r="104" spans="1:10" ht="20.100000000000001" customHeight="1" x14ac:dyDescent="0.25">
      <c r="A104" s="167"/>
      <c r="B104" s="167"/>
      <c r="C104" s="30" t="s">
        <v>109</v>
      </c>
      <c r="D104" s="30" t="s">
        <v>110</v>
      </c>
      <c r="E104" s="114" t="s">
        <v>171</v>
      </c>
      <c r="F104" s="30" t="s">
        <v>112</v>
      </c>
      <c r="G104" s="29" t="s">
        <v>317</v>
      </c>
      <c r="H104" s="29" t="s">
        <v>318</v>
      </c>
      <c r="I104" s="172"/>
    </row>
    <row r="105" spans="1:10" ht="20.100000000000001" customHeight="1" x14ac:dyDescent="0.25">
      <c r="A105" s="165" t="s">
        <v>113</v>
      </c>
      <c r="B105" s="32" t="s">
        <v>114</v>
      </c>
      <c r="C105" s="1" t="s">
        <v>322</v>
      </c>
      <c r="D105" s="24" t="s">
        <v>115</v>
      </c>
      <c r="E105" s="63">
        <v>200</v>
      </c>
      <c r="F105" s="33" t="s">
        <v>116</v>
      </c>
      <c r="G105" s="26">
        <f>'harga satuan'!C4</f>
        <v>10500</v>
      </c>
      <c r="H105" s="26">
        <f t="shared" ref="H105:H113" si="16">G105/1000</f>
        <v>10.5</v>
      </c>
      <c r="I105" s="26">
        <f t="shared" ref="I105:I113" si="17">E105*H105</f>
        <v>2100</v>
      </c>
    </row>
    <row r="106" spans="1:10" ht="20.100000000000001" customHeight="1" x14ac:dyDescent="0.25">
      <c r="A106" s="165"/>
      <c r="B106" s="1" t="s">
        <v>192</v>
      </c>
      <c r="C106" s="32" t="s">
        <v>27</v>
      </c>
      <c r="D106" s="23" t="s">
        <v>119</v>
      </c>
      <c r="E106" s="113">
        <v>40</v>
      </c>
      <c r="F106" s="32" t="s">
        <v>120</v>
      </c>
      <c r="G106" s="26">
        <f>'harga satuan'!C25</f>
        <v>110000</v>
      </c>
      <c r="H106" s="26">
        <f t="shared" si="16"/>
        <v>110</v>
      </c>
      <c r="I106" s="26">
        <f t="shared" si="17"/>
        <v>4400</v>
      </c>
    </row>
    <row r="107" spans="1:10" ht="20.100000000000001" customHeight="1" x14ac:dyDescent="0.25">
      <c r="A107" s="165"/>
      <c r="B107" s="1" t="s">
        <v>173</v>
      </c>
      <c r="C107" s="1" t="s">
        <v>93</v>
      </c>
      <c r="D107" s="24" t="s">
        <v>119</v>
      </c>
      <c r="E107" s="63">
        <v>50</v>
      </c>
      <c r="F107" s="1" t="s">
        <v>120</v>
      </c>
      <c r="G107" s="26">
        <f>'harga satuan'!C93</f>
        <v>12000</v>
      </c>
      <c r="H107" s="26">
        <f t="shared" si="16"/>
        <v>12</v>
      </c>
      <c r="I107" s="26">
        <f t="shared" si="17"/>
        <v>600</v>
      </c>
    </row>
    <row r="108" spans="1:10" ht="20.100000000000001" customHeight="1" x14ac:dyDescent="0.25">
      <c r="A108" s="165"/>
      <c r="B108" s="1"/>
      <c r="C108" s="1" t="s">
        <v>320</v>
      </c>
      <c r="D108" s="24" t="s">
        <v>119</v>
      </c>
      <c r="E108" s="63">
        <v>5</v>
      </c>
      <c r="F108" s="1" t="s">
        <v>145</v>
      </c>
      <c r="G108" s="26">
        <f>'harga satuan'!C59</f>
        <v>12500</v>
      </c>
      <c r="H108" s="26">
        <f t="shared" si="16"/>
        <v>12.5</v>
      </c>
      <c r="I108" s="26">
        <f t="shared" si="17"/>
        <v>62.5</v>
      </c>
    </row>
    <row r="109" spans="1:10" ht="20.100000000000001" customHeight="1" x14ac:dyDescent="0.25">
      <c r="A109" s="165"/>
      <c r="B109" s="1" t="s">
        <v>193</v>
      </c>
      <c r="C109" s="1" t="s">
        <v>91</v>
      </c>
      <c r="D109" s="24" t="s">
        <v>121</v>
      </c>
      <c r="E109" s="63">
        <v>50</v>
      </c>
      <c r="F109" s="33" t="s">
        <v>126</v>
      </c>
      <c r="G109" s="26">
        <f>'harga satuan'!C90</f>
        <v>12000</v>
      </c>
      <c r="H109" s="26">
        <f t="shared" si="16"/>
        <v>12</v>
      </c>
      <c r="I109" s="26">
        <f t="shared" si="17"/>
        <v>600</v>
      </c>
    </row>
    <row r="110" spans="1:10" ht="20.100000000000001" customHeight="1" x14ac:dyDescent="0.25">
      <c r="A110" s="165"/>
      <c r="B110" s="1"/>
      <c r="C110" s="1" t="s">
        <v>324</v>
      </c>
      <c r="D110" s="24" t="s">
        <v>121</v>
      </c>
      <c r="E110" s="63">
        <v>65</v>
      </c>
      <c r="F110" s="33" t="s">
        <v>126</v>
      </c>
      <c r="G110" s="26">
        <f>'harga satuan'!C26</f>
        <v>15000</v>
      </c>
      <c r="H110" s="26">
        <f t="shared" si="16"/>
        <v>15</v>
      </c>
      <c r="I110" s="26">
        <f t="shared" si="17"/>
        <v>975</v>
      </c>
    </row>
    <row r="111" spans="1:10" ht="20.100000000000001" customHeight="1" x14ac:dyDescent="0.25">
      <c r="A111" s="165"/>
      <c r="B111" s="1" t="s">
        <v>184</v>
      </c>
      <c r="C111" s="1" t="s">
        <v>22</v>
      </c>
      <c r="D111" s="24" t="s">
        <v>146</v>
      </c>
      <c r="E111" s="63">
        <v>20</v>
      </c>
      <c r="F111" s="1" t="s">
        <v>146</v>
      </c>
      <c r="G111" s="26">
        <f>'harga satuan'!C18</f>
        <v>30000</v>
      </c>
      <c r="H111" s="26">
        <f t="shared" si="16"/>
        <v>30</v>
      </c>
      <c r="I111" s="26">
        <f t="shared" si="17"/>
        <v>600</v>
      </c>
    </row>
    <row r="112" spans="1:10" ht="20.100000000000001" customHeight="1" x14ac:dyDescent="0.25">
      <c r="A112" s="165"/>
      <c r="B112" s="1" t="s">
        <v>131</v>
      </c>
      <c r="C112" s="1" t="s">
        <v>69</v>
      </c>
      <c r="D112" s="24" t="s">
        <v>119</v>
      </c>
      <c r="E112" s="63">
        <v>125</v>
      </c>
      <c r="F112" s="1" t="s">
        <v>132</v>
      </c>
      <c r="G112" s="26">
        <f>'harga satuan'!C67</f>
        <v>24000</v>
      </c>
      <c r="H112" s="26">
        <f t="shared" si="16"/>
        <v>24</v>
      </c>
      <c r="I112" s="26">
        <f t="shared" si="17"/>
        <v>3000</v>
      </c>
    </row>
    <row r="113" spans="1:10" ht="20.100000000000001" customHeight="1" x14ac:dyDescent="0.25">
      <c r="A113" s="165"/>
      <c r="B113" s="1" t="s">
        <v>133</v>
      </c>
      <c r="C113" s="1" t="s">
        <v>35</v>
      </c>
      <c r="D113" s="24" t="s">
        <v>119</v>
      </c>
      <c r="E113" s="63">
        <v>13</v>
      </c>
      <c r="F113" s="1" t="s">
        <v>134</v>
      </c>
      <c r="G113" s="26">
        <f>'harga satuan'!C31</f>
        <v>13500</v>
      </c>
      <c r="H113" s="26">
        <f t="shared" si="16"/>
        <v>13.5</v>
      </c>
      <c r="I113" s="26">
        <f t="shared" si="17"/>
        <v>175.5</v>
      </c>
    </row>
    <row r="114" spans="1:10" ht="20.100000000000001" customHeight="1" x14ac:dyDescent="0.25">
      <c r="A114" s="165"/>
      <c r="B114" s="1" t="s">
        <v>135</v>
      </c>
      <c r="C114" s="1" t="s">
        <v>135</v>
      </c>
      <c r="D114" s="24"/>
      <c r="E114" s="63"/>
      <c r="F114" s="1" t="s">
        <v>139</v>
      </c>
      <c r="G114" s="26">
        <f>'harga satuan'!C6</f>
        <v>500</v>
      </c>
      <c r="I114" s="26">
        <f>G114</f>
        <v>500</v>
      </c>
    </row>
    <row r="115" spans="1:10" ht="20.100000000000001" customHeight="1" x14ac:dyDescent="0.25">
      <c r="A115" s="1"/>
      <c r="B115" s="1"/>
      <c r="C115" s="1"/>
      <c r="D115" s="1"/>
      <c r="E115" s="63"/>
      <c r="F115" s="1"/>
      <c r="H115" s="170" t="s">
        <v>325</v>
      </c>
      <c r="I115" s="170"/>
      <c r="J115" s="31">
        <f>SUM(I105:I114)</f>
        <v>13013</v>
      </c>
    </row>
    <row r="116" spans="1:10" ht="20.100000000000001" customHeight="1" x14ac:dyDescent="0.25">
      <c r="A116" s="24" t="s">
        <v>136</v>
      </c>
      <c r="B116" s="32" t="s">
        <v>194</v>
      </c>
      <c r="C116" s="32" t="s">
        <v>194</v>
      </c>
      <c r="D116" s="24" t="s">
        <v>119</v>
      </c>
      <c r="E116" s="63">
        <v>70</v>
      </c>
      <c r="F116" s="1" t="s">
        <v>186</v>
      </c>
      <c r="G116" s="26">
        <f>'harga satuan'!C74</f>
        <v>2000</v>
      </c>
      <c r="I116" s="26">
        <f>G116</f>
        <v>2000</v>
      </c>
    </row>
    <row r="117" spans="1:10" ht="20.100000000000001" customHeight="1" x14ac:dyDescent="0.25">
      <c r="A117" s="23" t="s">
        <v>138</v>
      </c>
      <c r="B117" s="1"/>
      <c r="C117" s="1"/>
      <c r="D117" s="24"/>
      <c r="E117" s="63"/>
      <c r="F117" s="1"/>
    </row>
    <row r="118" spans="1:10" ht="20.100000000000001" customHeight="1" x14ac:dyDescent="0.25">
      <c r="A118" s="165"/>
      <c r="B118" s="165"/>
      <c r="C118" s="165"/>
      <c r="D118" s="165"/>
      <c r="E118" s="165"/>
      <c r="F118" s="165"/>
      <c r="H118" s="170" t="s">
        <v>325</v>
      </c>
      <c r="I118" s="170"/>
      <c r="J118" s="31">
        <f>SUM(I116:I117)</f>
        <v>2000</v>
      </c>
    </row>
    <row r="119" spans="1:10" ht="20.100000000000001" customHeight="1" x14ac:dyDescent="0.25">
      <c r="A119" s="165" t="s">
        <v>140</v>
      </c>
      <c r="B119" s="32" t="s">
        <v>114</v>
      </c>
      <c r="C119" s="32" t="s">
        <v>322</v>
      </c>
      <c r="D119" s="23" t="s">
        <v>141</v>
      </c>
      <c r="E119" s="113">
        <v>250</v>
      </c>
      <c r="F119" s="32" t="s">
        <v>142</v>
      </c>
      <c r="G119" s="26">
        <f>'harga satuan'!C4</f>
        <v>10500</v>
      </c>
      <c r="H119" s="26">
        <f t="shared" ref="H119:H128" si="18">G119/1000</f>
        <v>10.5</v>
      </c>
      <c r="I119" s="26">
        <f t="shared" ref="I119:I128" si="19">E119*H119</f>
        <v>2625</v>
      </c>
    </row>
    <row r="120" spans="1:10" ht="20.100000000000001" customHeight="1" x14ac:dyDescent="0.25">
      <c r="A120" s="165"/>
      <c r="B120" s="32" t="s">
        <v>195</v>
      </c>
      <c r="C120" s="32" t="s">
        <v>40</v>
      </c>
      <c r="D120" s="24" t="s">
        <v>119</v>
      </c>
      <c r="E120" s="113">
        <v>100</v>
      </c>
      <c r="F120" s="1" t="s">
        <v>120</v>
      </c>
      <c r="G120" s="26">
        <f>'harga satuan'!C35</f>
        <v>33000</v>
      </c>
      <c r="H120" s="26">
        <f t="shared" si="18"/>
        <v>33</v>
      </c>
      <c r="I120" s="26">
        <f t="shared" si="19"/>
        <v>3300</v>
      </c>
    </row>
    <row r="121" spans="1:10" ht="20.100000000000001" customHeight="1" x14ac:dyDescent="0.25">
      <c r="A121" s="165"/>
      <c r="C121" s="32" t="s">
        <v>320</v>
      </c>
      <c r="D121" s="24" t="s">
        <v>119</v>
      </c>
      <c r="E121" s="63">
        <v>5</v>
      </c>
      <c r="F121" s="1" t="s">
        <v>145</v>
      </c>
      <c r="G121" s="26">
        <f>'harga satuan'!C59</f>
        <v>12500</v>
      </c>
      <c r="H121" s="26">
        <f t="shared" si="18"/>
        <v>12.5</v>
      </c>
      <c r="I121" s="26">
        <f t="shared" si="19"/>
        <v>62.5</v>
      </c>
    </row>
    <row r="122" spans="1:10" ht="20.100000000000001" customHeight="1" x14ac:dyDescent="0.25">
      <c r="A122" s="165"/>
      <c r="B122" s="1" t="s">
        <v>196</v>
      </c>
      <c r="C122" s="1" t="s">
        <v>93</v>
      </c>
      <c r="D122" s="24" t="s">
        <v>119</v>
      </c>
      <c r="E122" s="63">
        <v>50</v>
      </c>
      <c r="F122" s="1" t="s">
        <v>120</v>
      </c>
      <c r="G122" s="26">
        <f>'harga satuan'!C93</f>
        <v>12000</v>
      </c>
      <c r="H122" s="26">
        <f t="shared" si="18"/>
        <v>12</v>
      </c>
      <c r="I122" s="26">
        <f t="shared" si="19"/>
        <v>600</v>
      </c>
    </row>
    <row r="123" spans="1:10" ht="20.100000000000001" customHeight="1" x14ac:dyDescent="0.25">
      <c r="A123" s="165"/>
      <c r="B123" s="32" t="s">
        <v>197</v>
      </c>
      <c r="C123" s="32" t="s">
        <v>48</v>
      </c>
      <c r="D123" s="23" t="s">
        <v>129</v>
      </c>
      <c r="E123" s="113">
        <v>35</v>
      </c>
      <c r="F123" s="32" t="s">
        <v>154</v>
      </c>
      <c r="G123" s="26">
        <f>'harga satuan'!C42</f>
        <v>10000</v>
      </c>
      <c r="H123" s="26">
        <f t="shared" si="18"/>
        <v>10</v>
      </c>
      <c r="I123" s="26">
        <f t="shared" si="19"/>
        <v>350</v>
      </c>
    </row>
    <row r="124" spans="1:10" ht="20.100000000000001" customHeight="1" x14ac:dyDescent="0.25">
      <c r="A124" s="165"/>
      <c r="C124" s="32" t="s">
        <v>28</v>
      </c>
      <c r="D124" s="23" t="s">
        <v>129</v>
      </c>
      <c r="E124" s="113">
        <v>35</v>
      </c>
      <c r="F124" s="32" t="s">
        <v>154</v>
      </c>
      <c r="G124" s="26">
        <f>'harga satuan'!C26</f>
        <v>15000</v>
      </c>
      <c r="H124" s="26">
        <f t="shared" si="18"/>
        <v>15</v>
      </c>
      <c r="I124" s="26">
        <f t="shared" si="19"/>
        <v>525</v>
      </c>
    </row>
    <row r="125" spans="1:10" ht="20.100000000000001" customHeight="1" x14ac:dyDescent="0.25">
      <c r="A125" s="165"/>
      <c r="C125" s="32" t="s">
        <v>99</v>
      </c>
      <c r="D125" s="23" t="s">
        <v>129</v>
      </c>
      <c r="E125" s="113">
        <v>35</v>
      </c>
      <c r="F125" s="32" t="s">
        <v>154</v>
      </c>
      <c r="G125" s="26">
        <f>'harga satuan'!C100</f>
        <v>6500</v>
      </c>
      <c r="H125" s="26">
        <f t="shared" si="18"/>
        <v>6.5</v>
      </c>
      <c r="I125" s="26">
        <f t="shared" si="19"/>
        <v>227.5</v>
      </c>
    </row>
    <row r="126" spans="1:10" ht="20.100000000000001" customHeight="1" x14ac:dyDescent="0.25">
      <c r="A126" s="165"/>
      <c r="C126" s="32" t="s">
        <v>60</v>
      </c>
      <c r="D126" s="23" t="s">
        <v>129</v>
      </c>
      <c r="E126" s="113">
        <v>35</v>
      </c>
      <c r="F126" s="32" t="s">
        <v>154</v>
      </c>
      <c r="G126" s="26">
        <f>'harga satuan'!C55</f>
        <v>6000</v>
      </c>
      <c r="H126" s="26">
        <f t="shared" si="18"/>
        <v>6</v>
      </c>
      <c r="I126" s="26">
        <f t="shared" si="19"/>
        <v>210</v>
      </c>
    </row>
    <row r="127" spans="1:10" ht="20.100000000000001" customHeight="1" x14ac:dyDescent="0.25">
      <c r="A127" s="165"/>
      <c r="C127" s="32" t="s">
        <v>77</v>
      </c>
      <c r="D127" s="23" t="s">
        <v>119</v>
      </c>
      <c r="E127" s="113">
        <v>40</v>
      </c>
      <c r="F127" s="32" t="s">
        <v>162</v>
      </c>
      <c r="G127" s="26">
        <f>'harga satuan'!C77</f>
        <v>2500</v>
      </c>
      <c r="H127" s="26">
        <f t="shared" si="18"/>
        <v>2.5</v>
      </c>
      <c r="I127" s="26">
        <f t="shared" si="19"/>
        <v>100</v>
      </c>
    </row>
    <row r="128" spans="1:10" ht="20.100000000000001" customHeight="1" x14ac:dyDescent="0.25">
      <c r="A128" s="165"/>
      <c r="B128" s="1" t="s">
        <v>131</v>
      </c>
      <c r="C128" s="1" t="s">
        <v>67</v>
      </c>
      <c r="D128" s="24" t="s">
        <v>119</v>
      </c>
      <c r="E128" s="63">
        <v>140</v>
      </c>
      <c r="F128" s="1" t="s">
        <v>157</v>
      </c>
      <c r="G128" s="26">
        <f>'harga satuan'!C65</f>
        <v>6000</v>
      </c>
      <c r="H128" s="26">
        <f t="shared" si="18"/>
        <v>6</v>
      </c>
      <c r="I128" s="26">
        <f t="shared" si="19"/>
        <v>840</v>
      </c>
    </row>
    <row r="129" spans="1:10" ht="20.100000000000001" customHeight="1" x14ac:dyDescent="0.25">
      <c r="A129" s="165"/>
      <c r="B129" s="1" t="s">
        <v>135</v>
      </c>
      <c r="C129" s="1" t="s">
        <v>135</v>
      </c>
      <c r="D129" s="24"/>
      <c r="E129" s="63"/>
      <c r="F129" s="1" t="s">
        <v>139</v>
      </c>
      <c r="G129" s="26">
        <f>'harga satuan'!C6</f>
        <v>500</v>
      </c>
      <c r="I129" s="26">
        <f>G129</f>
        <v>500</v>
      </c>
    </row>
    <row r="130" spans="1:10" ht="20.100000000000001" customHeight="1" x14ac:dyDescent="0.25">
      <c r="A130" s="165"/>
      <c r="B130" s="165"/>
      <c r="C130" s="165"/>
      <c r="D130" s="165"/>
      <c r="E130" s="165"/>
      <c r="F130" s="165"/>
      <c r="H130" s="170" t="s">
        <v>325</v>
      </c>
      <c r="I130" s="170"/>
      <c r="J130" s="31">
        <f>SUM(I119:I129)</f>
        <v>9340</v>
      </c>
    </row>
    <row r="131" spans="1:10" ht="20.100000000000001" customHeight="1" x14ac:dyDescent="0.25">
      <c r="A131" s="23" t="s">
        <v>160</v>
      </c>
      <c r="B131" s="1" t="s">
        <v>19</v>
      </c>
      <c r="C131" s="1" t="s">
        <v>19</v>
      </c>
      <c r="D131" s="24" t="s">
        <v>119</v>
      </c>
      <c r="E131" s="63">
        <v>70</v>
      </c>
      <c r="F131" s="1" t="s">
        <v>120</v>
      </c>
      <c r="G131" s="26">
        <f>'harga satuan'!C15</f>
        <v>4000</v>
      </c>
      <c r="I131" s="26">
        <f>G131</f>
        <v>4000</v>
      </c>
    </row>
    <row r="132" spans="1:10" ht="20.100000000000001" customHeight="1" x14ac:dyDescent="0.25">
      <c r="A132" s="23" t="s">
        <v>161</v>
      </c>
      <c r="B132" s="1" t="s">
        <v>84</v>
      </c>
      <c r="C132" s="1" t="s">
        <v>84</v>
      </c>
      <c r="D132" s="24" t="s">
        <v>119</v>
      </c>
      <c r="E132" s="63">
        <v>200</v>
      </c>
      <c r="F132" s="1" t="s">
        <v>139</v>
      </c>
      <c r="G132" s="26">
        <f>'harga satuan'!C84</f>
        <v>17200</v>
      </c>
      <c r="H132" s="26">
        <f t="shared" ref="H132" si="20">G132/1000</f>
        <v>17.2</v>
      </c>
      <c r="I132" s="26">
        <f t="shared" ref="I132" si="21">E132*H132</f>
        <v>3440</v>
      </c>
    </row>
    <row r="133" spans="1:10" ht="20.100000000000001" customHeight="1" x14ac:dyDescent="0.25">
      <c r="A133" s="24"/>
      <c r="B133" s="24"/>
      <c r="C133" s="24"/>
      <c r="D133" s="24"/>
      <c r="E133" s="63"/>
      <c r="F133" s="24"/>
      <c r="H133" s="170" t="s">
        <v>325</v>
      </c>
      <c r="I133" s="170"/>
      <c r="J133" s="31">
        <f>SUM(I131:I132)</f>
        <v>7440</v>
      </c>
    </row>
    <row r="134" spans="1:10" ht="20.100000000000001" customHeight="1" x14ac:dyDescent="0.25">
      <c r="A134" s="165" t="s">
        <v>163</v>
      </c>
      <c r="B134" s="32" t="s">
        <v>114</v>
      </c>
      <c r="C134" s="32" t="s">
        <v>322</v>
      </c>
      <c r="D134" s="34" t="s">
        <v>164</v>
      </c>
      <c r="E134" s="113">
        <v>225</v>
      </c>
      <c r="F134" s="32" t="s">
        <v>165</v>
      </c>
      <c r="G134" s="26">
        <f>'harga satuan'!C4</f>
        <v>10500</v>
      </c>
      <c r="H134" s="26">
        <f t="shared" ref="H134:H141" si="22">G134/1000</f>
        <v>10.5</v>
      </c>
      <c r="I134" s="26">
        <f t="shared" ref="I134:I141" si="23">E134*H134</f>
        <v>2362.5</v>
      </c>
    </row>
    <row r="135" spans="1:10" ht="20.100000000000001" customHeight="1" x14ac:dyDescent="0.25">
      <c r="A135" s="165"/>
      <c r="B135" s="1" t="s">
        <v>198</v>
      </c>
      <c r="C135" s="1" t="s">
        <v>144</v>
      </c>
      <c r="D135" s="24" t="s">
        <v>119</v>
      </c>
      <c r="E135" s="63">
        <v>100</v>
      </c>
      <c r="F135" s="1" t="s">
        <v>120</v>
      </c>
      <c r="G135" s="26">
        <f>'harga satuan'!C24</f>
        <v>34000</v>
      </c>
      <c r="H135" s="26">
        <f t="shared" si="22"/>
        <v>34</v>
      </c>
      <c r="I135" s="26">
        <f t="shared" si="23"/>
        <v>3400</v>
      </c>
    </row>
    <row r="136" spans="1:10" ht="20.100000000000001" customHeight="1" x14ac:dyDescent="0.25">
      <c r="A136" s="165"/>
      <c r="B136" s="32" t="s">
        <v>199</v>
      </c>
      <c r="C136" s="32" t="s">
        <v>88</v>
      </c>
      <c r="D136" s="23" t="s">
        <v>119</v>
      </c>
      <c r="E136" s="113">
        <v>110</v>
      </c>
      <c r="F136" s="32" t="s">
        <v>149</v>
      </c>
      <c r="G136" s="26">
        <f>'harga satuan'!C86</f>
        <v>13000</v>
      </c>
      <c r="H136" s="26">
        <f t="shared" si="22"/>
        <v>13</v>
      </c>
      <c r="I136" s="26">
        <f t="shared" si="23"/>
        <v>1430</v>
      </c>
    </row>
    <row r="137" spans="1:10" ht="20.100000000000001" customHeight="1" x14ac:dyDescent="0.25">
      <c r="A137" s="165"/>
      <c r="C137" s="1" t="s">
        <v>320</v>
      </c>
      <c r="D137" s="24" t="s">
        <v>119</v>
      </c>
      <c r="E137" s="63">
        <v>5</v>
      </c>
      <c r="F137" s="1" t="s">
        <v>145</v>
      </c>
      <c r="G137" s="26">
        <f>'harga satuan'!C59</f>
        <v>12500</v>
      </c>
      <c r="H137" s="26">
        <f t="shared" si="22"/>
        <v>12.5</v>
      </c>
      <c r="I137" s="26">
        <f t="shared" si="23"/>
        <v>62.5</v>
      </c>
    </row>
    <row r="138" spans="1:10" ht="20.100000000000001" customHeight="1" x14ac:dyDescent="0.25">
      <c r="A138" s="165"/>
      <c r="B138" s="1" t="s">
        <v>200</v>
      </c>
      <c r="C138" s="1" t="s">
        <v>20</v>
      </c>
      <c r="D138" s="23" t="s">
        <v>121</v>
      </c>
      <c r="E138" s="113">
        <v>65</v>
      </c>
      <c r="F138" s="32" t="s">
        <v>126</v>
      </c>
      <c r="G138" s="26">
        <f>'harga satuan'!C16</f>
        <v>11000</v>
      </c>
      <c r="H138" s="26">
        <f t="shared" si="22"/>
        <v>11</v>
      </c>
      <c r="I138" s="26">
        <f t="shared" si="23"/>
        <v>715</v>
      </c>
    </row>
    <row r="139" spans="1:10" ht="20.100000000000001" customHeight="1" x14ac:dyDescent="0.25">
      <c r="A139" s="165"/>
      <c r="B139" s="1"/>
      <c r="C139" s="32" t="s">
        <v>102</v>
      </c>
      <c r="D139" s="23" t="s">
        <v>121</v>
      </c>
      <c r="E139" s="113">
        <v>65</v>
      </c>
      <c r="F139" s="32" t="s">
        <v>126</v>
      </c>
      <c r="G139" s="26">
        <f>'harga satuan'!C103</f>
        <v>11000</v>
      </c>
      <c r="H139" s="26">
        <f t="shared" si="22"/>
        <v>11</v>
      </c>
      <c r="I139" s="26">
        <f t="shared" si="23"/>
        <v>715</v>
      </c>
    </row>
    <row r="140" spans="1:10" ht="20.100000000000001" customHeight="1" x14ac:dyDescent="0.25">
      <c r="A140" s="165"/>
      <c r="B140" s="1"/>
      <c r="C140" s="32" t="s">
        <v>320</v>
      </c>
      <c r="D140" s="23" t="s">
        <v>121</v>
      </c>
      <c r="E140" s="113">
        <v>2.5</v>
      </c>
      <c r="F140" s="32" t="s">
        <v>145</v>
      </c>
      <c r="G140" s="26">
        <f>'harga satuan'!C59</f>
        <v>12500</v>
      </c>
      <c r="H140" s="26">
        <f t="shared" si="22"/>
        <v>12.5</v>
      </c>
      <c r="I140" s="26">
        <f t="shared" si="23"/>
        <v>31.25</v>
      </c>
    </row>
    <row r="141" spans="1:10" ht="20.100000000000001" customHeight="1" x14ac:dyDescent="0.25">
      <c r="A141" s="165"/>
      <c r="B141" s="1" t="s">
        <v>131</v>
      </c>
      <c r="C141" s="1" t="s">
        <v>83</v>
      </c>
      <c r="D141" s="24" t="s">
        <v>119</v>
      </c>
      <c r="E141" s="63">
        <v>200</v>
      </c>
      <c r="F141" s="1" t="s">
        <v>157</v>
      </c>
      <c r="G141" s="26">
        <f>'harga satuan'!C82</f>
        <v>8200</v>
      </c>
      <c r="H141" s="26">
        <f t="shared" si="22"/>
        <v>8.1999999999999993</v>
      </c>
      <c r="I141" s="26">
        <f t="shared" si="23"/>
        <v>1639.9999999999998</v>
      </c>
    </row>
    <row r="142" spans="1:10" ht="20.100000000000001" customHeight="1" x14ac:dyDescent="0.25">
      <c r="A142" s="165"/>
      <c r="B142" s="1" t="s">
        <v>135</v>
      </c>
      <c r="C142" s="1" t="s">
        <v>135</v>
      </c>
      <c r="D142" s="24"/>
      <c r="E142" s="63"/>
      <c r="F142" s="1" t="s">
        <v>139</v>
      </c>
      <c r="G142" s="26">
        <f>'harga satuan'!C6</f>
        <v>500</v>
      </c>
      <c r="I142" s="26">
        <f>G142</f>
        <v>500</v>
      </c>
    </row>
    <row r="143" spans="1:10" ht="20.100000000000001" customHeight="1" x14ac:dyDescent="0.25">
      <c r="A143" s="165"/>
      <c r="B143" s="165"/>
      <c r="C143" s="165"/>
      <c r="D143" s="165"/>
      <c r="E143" s="165"/>
      <c r="F143" s="165"/>
      <c r="H143" s="170" t="s">
        <v>325</v>
      </c>
      <c r="I143" s="170"/>
      <c r="J143" s="31">
        <f>SUM(I134:I142)</f>
        <v>10856.25</v>
      </c>
    </row>
    <row r="144" spans="1:10" s="28" customFormat="1" ht="20.100000000000001" customHeight="1" x14ac:dyDescent="0.25">
      <c r="A144" s="168" t="s">
        <v>201</v>
      </c>
      <c r="B144" s="168"/>
      <c r="C144" s="35"/>
      <c r="D144" s="35"/>
      <c r="E144" s="115"/>
      <c r="F144" s="35"/>
      <c r="G144" s="29"/>
      <c r="H144" s="29"/>
      <c r="I144" s="29"/>
    </row>
    <row r="145" spans="1:10" ht="20.100000000000001" customHeight="1" x14ac:dyDescent="0.25">
      <c r="A145" s="167" t="s">
        <v>105</v>
      </c>
      <c r="B145" s="167" t="s">
        <v>106</v>
      </c>
      <c r="C145" s="30" t="s">
        <v>107</v>
      </c>
      <c r="D145" s="167" t="s">
        <v>108</v>
      </c>
      <c r="E145" s="167"/>
      <c r="F145" s="167"/>
      <c r="G145" s="170" t="s">
        <v>316</v>
      </c>
      <c r="H145" s="170"/>
      <c r="I145" s="172" t="s">
        <v>319</v>
      </c>
    </row>
    <row r="146" spans="1:10" ht="20.100000000000001" customHeight="1" x14ac:dyDescent="0.25">
      <c r="A146" s="167"/>
      <c r="B146" s="167"/>
      <c r="C146" s="30" t="s">
        <v>109</v>
      </c>
      <c r="D146" s="30" t="s">
        <v>110</v>
      </c>
      <c r="E146" s="114" t="s">
        <v>171</v>
      </c>
      <c r="F146" s="30" t="s">
        <v>112</v>
      </c>
      <c r="G146" s="29" t="s">
        <v>317</v>
      </c>
      <c r="H146" s="29" t="s">
        <v>318</v>
      </c>
      <c r="I146" s="172"/>
    </row>
    <row r="147" spans="1:10" ht="20.100000000000001" customHeight="1" x14ac:dyDescent="0.25">
      <c r="A147" s="165" t="s">
        <v>113</v>
      </c>
      <c r="B147" s="32" t="s">
        <v>114</v>
      </c>
      <c r="C147" s="1" t="s">
        <v>322</v>
      </c>
      <c r="D147" s="24" t="s">
        <v>115</v>
      </c>
      <c r="E147" s="63">
        <v>200</v>
      </c>
      <c r="F147" s="1" t="s">
        <v>116</v>
      </c>
      <c r="G147" s="26">
        <f>'harga satuan'!C4</f>
        <v>10500</v>
      </c>
      <c r="H147" s="26">
        <f t="shared" ref="H147:H156" si="24">G147/1000</f>
        <v>10.5</v>
      </c>
      <c r="I147" s="26">
        <f t="shared" ref="I147:I156" si="25">E147*H147</f>
        <v>2100</v>
      </c>
    </row>
    <row r="148" spans="1:10" ht="20.100000000000001" customHeight="1" x14ac:dyDescent="0.25">
      <c r="A148" s="165"/>
      <c r="B148" s="1" t="s">
        <v>202</v>
      </c>
      <c r="C148" s="32" t="s">
        <v>27</v>
      </c>
      <c r="D148" s="23" t="s">
        <v>119</v>
      </c>
      <c r="E148" s="113">
        <v>40</v>
      </c>
      <c r="F148" s="32" t="s">
        <v>120</v>
      </c>
      <c r="G148" s="26">
        <f>'harga satuan'!C25</f>
        <v>110000</v>
      </c>
      <c r="H148" s="26">
        <f t="shared" si="24"/>
        <v>110</v>
      </c>
      <c r="I148" s="26">
        <f t="shared" si="25"/>
        <v>4400</v>
      </c>
    </row>
    <row r="149" spans="1:10" ht="20.100000000000001" customHeight="1" x14ac:dyDescent="0.25">
      <c r="A149" s="165"/>
      <c r="B149" s="1" t="s">
        <v>203</v>
      </c>
      <c r="C149" s="32" t="s">
        <v>88</v>
      </c>
      <c r="D149" s="23" t="s">
        <v>119</v>
      </c>
      <c r="E149" s="113">
        <v>110</v>
      </c>
      <c r="F149" s="32" t="s">
        <v>149</v>
      </c>
      <c r="G149" s="26">
        <f>'harga satuan'!C86</f>
        <v>13000</v>
      </c>
      <c r="H149" s="26">
        <f t="shared" si="24"/>
        <v>13</v>
      </c>
      <c r="I149" s="26">
        <f t="shared" si="25"/>
        <v>1430</v>
      </c>
    </row>
    <row r="150" spans="1:10" ht="20.100000000000001" customHeight="1" x14ac:dyDescent="0.25">
      <c r="A150" s="165"/>
      <c r="B150" s="1"/>
      <c r="C150" s="32" t="s">
        <v>320</v>
      </c>
      <c r="D150" s="23" t="s">
        <v>121</v>
      </c>
      <c r="E150" s="113">
        <v>2.5</v>
      </c>
      <c r="F150" s="32" t="s">
        <v>123</v>
      </c>
      <c r="G150" s="26">
        <f>'harga satuan'!C59</f>
        <v>12500</v>
      </c>
      <c r="H150" s="26">
        <f t="shared" si="24"/>
        <v>12.5</v>
      </c>
      <c r="I150" s="26">
        <f t="shared" si="25"/>
        <v>31.25</v>
      </c>
    </row>
    <row r="151" spans="1:10" ht="20.100000000000001" customHeight="1" x14ac:dyDescent="0.25">
      <c r="A151" s="165"/>
      <c r="B151" s="33" t="s">
        <v>204</v>
      </c>
      <c r="C151" s="1" t="s">
        <v>90</v>
      </c>
      <c r="D151" s="23" t="s">
        <v>121</v>
      </c>
      <c r="E151" s="63">
        <v>60</v>
      </c>
      <c r="F151" s="32" t="s">
        <v>126</v>
      </c>
      <c r="G151" s="26">
        <f>'harga satuan'!C89</f>
        <v>12000</v>
      </c>
      <c r="H151" s="26">
        <f t="shared" si="24"/>
        <v>12</v>
      </c>
      <c r="I151" s="26">
        <f t="shared" si="25"/>
        <v>720</v>
      </c>
    </row>
    <row r="152" spans="1:10" ht="20.100000000000001" customHeight="1" x14ac:dyDescent="0.25">
      <c r="A152" s="165"/>
      <c r="B152" s="1" t="s">
        <v>205</v>
      </c>
      <c r="C152" s="1" t="s">
        <v>206</v>
      </c>
      <c r="D152" s="23" t="s">
        <v>121</v>
      </c>
      <c r="E152" s="63">
        <v>60</v>
      </c>
      <c r="F152" s="32" t="s">
        <v>126</v>
      </c>
      <c r="G152" s="26">
        <f>'harga satuan'!C42</f>
        <v>10000</v>
      </c>
      <c r="H152" s="26">
        <f t="shared" si="24"/>
        <v>10</v>
      </c>
      <c r="I152" s="26">
        <f t="shared" si="25"/>
        <v>600</v>
      </c>
    </row>
    <row r="153" spans="1:10" ht="20.100000000000001" customHeight="1" x14ac:dyDescent="0.25">
      <c r="A153" s="165"/>
      <c r="B153" s="1"/>
      <c r="C153" s="1" t="s">
        <v>12</v>
      </c>
      <c r="D153" s="24" t="s">
        <v>129</v>
      </c>
      <c r="E153" s="63">
        <v>40</v>
      </c>
      <c r="F153" s="33" t="s">
        <v>130</v>
      </c>
      <c r="G153" s="26">
        <f>'harga satuan'!C8</f>
        <v>20500</v>
      </c>
      <c r="H153" s="26">
        <f t="shared" si="24"/>
        <v>20.5</v>
      </c>
      <c r="I153" s="26">
        <f t="shared" si="25"/>
        <v>820</v>
      </c>
    </row>
    <row r="154" spans="1:10" ht="20.100000000000001" customHeight="1" x14ac:dyDescent="0.25">
      <c r="A154" s="165"/>
      <c r="B154" s="1"/>
      <c r="C154" s="32" t="s">
        <v>320</v>
      </c>
      <c r="D154" s="23" t="s">
        <v>121</v>
      </c>
      <c r="E154" s="113">
        <v>2.5</v>
      </c>
      <c r="F154" s="32" t="s">
        <v>123</v>
      </c>
      <c r="G154" s="26">
        <f>'harga satuan'!C59</f>
        <v>12500</v>
      </c>
      <c r="H154" s="26">
        <f t="shared" si="24"/>
        <v>12.5</v>
      </c>
      <c r="I154" s="26">
        <f t="shared" si="25"/>
        <v>31.25</v>
      </c>
    </row>
    <row r="155" spans="1:10" ht="20.100000000000001" customHeight="1" x14ac:dyDescent="0.25">
      <c r="A155" s="165"/>
      <c r="B155" s="1" t="s">
        <v>131</v>
      </c>
      <c r="C155" s="32" t="s">
        <v>62</v>
      </c>
      <c r="D155" s="24" t="s">
        <v>119</v>
      </c>
      <c r="E155" s="113">
        <v>200</v>
      </c>
      <c r="F155" s="1" t="s">
        <v>157</v>
      </c>
      <c r="G155" s="26">
        <f>'harga satuan'!C57</f>
        <v>14500</v>
      </c>
      <c r="H155" s="26">
        <f t="shared" si="24"/>
        <v>14.5</v>
      </c>
      <c r="I155" s="26">
        <f t="shared" si="25"/>
        <v>2900</v>
      </c>
    </row>
    <row r="156" spans="1:10" ht="20.100000000000001" customHeight="1" x14ac:dyDescent="0.25">
      <c r="A156" s="165"/>
      <c r="B156" s="1" t="s">
        <v>133</v>
      </c>
      <c r="C156" s="1" t="s">
        <v>35</v>
      </c>
      <c r="D156" s="24" t="s">
        <v>119</v>
      </c>
      <c r="E156" s="63">
        <v>13</v>
      </c>
      <c r="F156" s="1" t="s">
        <v>134</v>
      </c>
      <c r="G156" s="26">
        <f>'harga satuan'!C31</f>
        <v>13500</v>
      </c>
      <c r="H156" s="26">
        <f t="shared" si="24"/>
        <v>13.5</v>
      </c>
      <c r="I156" s="26">
        <f t="shared" si="25"/>
        <v>175.5</v>
      </c>
    </row>
    <row r="157" spans="1:10" ht="20.100000000000001" customHeight="1" x14ac:dyDescent="0.25">
      <c r="A157" s="165"/>
      <c r="B157" s="1" t="s">
        <v>135</v>
      </c>
      <c r="C157" s="1" t="s">
        <v>135</v>
      </c>
      <c r="D157" s="24"/>
      <c r="E157" s="63"/>
      <c r="F157" s="1" t="s">
        <v>139</v>
      </c>
      <c r="G157" s="26">
        <v>500</v>
      </c>
      <c r="I157" s="26">
        <f>G157</f>
        <v>500</v>
      </c>
    </row>
    <row r="158" spans="1:10" ht="20.100000000000001" customHeight="1" x14ac:dyDescent="0.25">
      <c r="A158" s="24"/>
      <c r="B158" s="1"/>
      <c r="C158" s="1"/>
      <c r="D158" s="24"/>
      <c r="E158" s="63"/>
      <c r="F158" s="1"/>
      <c r="H158" s="170" t="s">
        <v>325</v>
      </c>
      <c r="I158" s="170"/>
      <c r="J158" s="31">
        <f>SUM(I147:I157)</f>
        <v>13708</v>
      </c>
    </row>
    <row r="159" spans="1:10" ht="20.100000000000001" customHeight="1" x14ac:dyDescent="0.25">
      <c r="A159" s="24" t="s">
        <v>136</v>
      </c>
      <c r="B159" s="32" t="s">
        <v>31</v>
      </c>
      <c r="C159" s="32" t="s">
        <v>31</v>
      </c>
      <c r="D159" s="24" t="s">
        <v>119</v>
      </c>
      <c r="E159" s="63">
        <v>70</v>
      </c>
      <c r="F159" s="1" t="s">
        <v>186</v>
      </c>
      <c r="G159" s="26">
        <f>'harga satuan'!C28</f>
        <v>5000</v>
      </c>
      <c r="I159" s="26">
        <f>G159</f>
        <v>5000</v>
      </c>
    </row>
    <row r="160" spans="1:10" s="37" customFormat="1" ht="20.100000000000001" customHeight="1" x14ac:dyDescent="0.25">
      <c r="A160" s="27" t="s">
        <v>138</v>
      </c>
      <c r="B160" s="22"/>
      <c r="C160" s="22"/>
      <c r="D160" s="25"/>
      <c r="E160" s="116"/>
      <c r="F160" s="22"/>
      <c r="G160" s="36"/>
      <c r="H160" s="26"/>
      <c r="I160" s="26"/>
      <c r="J160" s="41"/>
    </row>
    <row r="161" spans="1:10" ht="20.100000000000001" customHeight="1" x14ac:dyDescent="0.25">
      <c r="A161" s="1"/>
      <c r="B161" s="1"/>
      <c r="C161" s="1"/>
      <c r="D161" s="24"/>
      <c r="E161" s="63"/>
      <c r="F161" s="1"/>
      <c r="H161" s="170" t="s">
        <v>325</v>
      </c>
      <c r="I161" s="170"/>
      <c r="J161" s="31">
        <f>SUM(I159:I160)</f>
        <v>5000</v>
      </c>
    </row>
    <row r="162" spans="1:10" ht="20.100000000000001" customHeight="1" x14ac:dyDescent="0.25">
      <c r="A162" s="165" t="s">
        <v>140</v>
      </c>
      <c r="B162" s="32" t="s">
        <v>114</v>
      </c>
      <c r="C162" s="32" t="s">
        <v>322</v>
      </c>
      <c r="D162" s="23" t="s">
        <v>141</v>
      </c>
      <c r="E162" s="113">
        <v>250</v>
      </c>
      <c r="F162" s="32" t="s">
        <v>142</v>
      </c>
      <c r="G162" s="26">
        <f>'harga satuan'!C4</f>
        <v>10500</v>
      </c>
      <c r="H162" s="26">
        <f t="shared" ref="H162:H172" si="26">G162/1000</f>
        <v>10.5</v>
      </c>
      <c r="I162" s="26">
        <f t="shared" ref="I162:I172" si="27">E162*H162</f>
        <v>2625</v>
      </c>
    </row>
    <row r="163" spans="1:10" ht="20.100000000000001" customHeight="1" x14ac:dyDescent="0.25">
      <c r="A163" s="165"/>
      <c r="B163" s="22" t="s">
        <v>207</v>
      </c>
      <c r="C163" s="1" t="s">
        <v>144</v>
      </c>
      <c r="D163" s="24" t="s">
        <v>119</v>
      </c>
      <c r="E163" s="63">
        <v>100</v>
      </c>
      <c r="F163" s="1" t="s">
        <v>120</v>
      </c>
      <c r="G163" s="26">
        <f>'harga satuan'!C24</f>
        <v>34000</v>
      </c>
      <c r="H163" s="26">
        <f t="shared" si="26"/>
        <v>34</v>
      </c>
      <c r="I163" s="26">
        <f t="shared" si="27"/>
        <v>3400</v>
      </c>
    </row>
    <row r="164" spans="1:10" ht="20.100000000000001" customHeight="1" x14ac:dyDescent="0.25">
      <c r="A164" s="165"/>
      <c r="C164" s="1" t="s">
        <v>320</v>
      </c>
      <c r="D164" s="24" t="s">
        <v>119</v>
      </c>
      <c r="E164" s="63">
        <v>5</v>
      </c>
      <c r="F164" s="1" t="s">
        <v>145</v>
      </c>
      <c r="G164" s="26">
        <f>'harga satuan'!C59</f>
        <v>12500</v>
      </c>
      <c r="H164" s="26">
        <f t="shared" si="26"/>
        <v>12.5</v>
      </c>
      <c r="I164" s="26">
        <f t="shared" si="27"/>
        <v>62.5</v>
      </c>
    </row>
    <row r="165" spans="1:10" ht="20.100000000000001" customHeight="1" x14ac:dyDescent="0.25">
      <c r="A165" s="165"/>
      <c r="B165" s="1" t="s">
        <v>148</v>
      </c>
      <c r="C165" s="1" t="s">
        <v>88</v>
      </c>
      <c r="D165" s="24" t="s">
        <v>119</v>
      </c>
      <c r="E165" s="63">
        <v>110</v>
      </c>
      <c r="F165" s="1" t="s">
        <v>149</v>
      </c>
      <c r="G165" s="26">
        <f>'harga satuan'!C86</f>
        <v>13000</v>
      </c>
      <c r="H165" s="26">
        <f t="shared" si="26"/>
        <v>13</v>
      </c>
      <c r="I165" s="26">
        <f t="shared" si="27"/>
        <v>1430</v>
      </c>
    </row>
    <row r="166" spans="1:10" ht="20.100000000000001" customHeight="1" x14ac:dyDescent="0.25">
      <c r="A166" s="165"/>
      <c r="B166" s="1"/>
      <c r="C166" s="1" t="s">
        <v>92</v>
      </c>
      <c r="D166" s="24" t="s">
        <v>129</v>
      </c>
      <c r="E166" s="63">
        <v>12.5</v>
      </c>
      <c r="F166" s="1" t="s">
        <v>150</v>
      </c>
      <c r="G166" s="26">
        <f>'harga satuan'!C91</f>
        <v>24000</v>
      </c>
      <c r="H166" s="26">
        <f t="shared" si="26"/>
        <v>24</v>
      </c>
      <c r="I166" s="26">
        <f t="shared" si="27"/>
        <v>300</v>
      </c>
    </row>
    <row r="167" spans="1:10" ht="20.100000000000001" customHeight="1" x14ac:dyDescent="0.25">
      <c r="A167" s="165"/>
      <c r="B167" s="1"/>
      <c r="C167" s="32" t="s">
        <v>320</v>
      </c>
      <c r="D167" s="23" t="s">
        <v>119</v>
      </c>
      <c r="E167" s="113">
        <v>5</v>
      </c>
      <c r="F167" s="32" t="s">
        <v>151</v>
      </c>
      <c r="G167" s="26">
        <f>'harga satuan'!C59</f>
        <v>12500</v>
      </c>
      <c r="H167" s="26">
        <f t="shared" si="26"/>
        <v>12.5</v>
      </c>
      <c r="I167" s="26">
        <f t="shared" si="27"/>
        <v>62.5</v>
      </c>
    </row>
    <row r="168" spans="1:10" ht="20.100000000000001" customHeight="1" x14ac:dyDescent="0.25">
      <c r="A168" s="165"/>
      <c r="B168" s="1" t="s">
        <v>208</v>
      </c>
      <c r="C168" s="32" t="s">
        <v>128</v>
      </c>
      <c r="D168" s="23" t="s">
        <v>121</v>
      </c>
      <c r="E168" s="113">
        <v>50</v>
      </c>
      <c r="F168" s="32" t="s">
        <v>126</v>
      </c>
      <c r="G168" s="26">
        <f>'harga satuan'!C103</f>
        <v>11000</v>
      </c>
      <c r="H168" s="26">
        <f t="shared" si="26"/>
        <v>11</v>
      </c>
      <c r="I168" s="26">
        <f t="shared" si="27"/>
        <v>550</v>
      </c>
    </row>
    <row r="169" spans="1:10" ht="20.100000000000001" customHeight="1" x14ac:dyDescent="0.25">
      <c r="A169" s="165"/>
      <c r="B169" s="1"/>
      <c r="C169" s="32" t="s">
        <v>209</v>
      </c>
      <c r="D169" s="23" t="s">
        <v>129</v>
      </c>
      <c r="E169" s="113">
        <v>25</v>
      </c>
      <c r="F169" s="32" t="s">
        <v>154</v>
      </c>
      <c r="G169" s="26">
        <f>'harga satuan'!C16</f>
        <v>11000</v>
      </c>
      <c r="H169" s="26">
        <f t="shared" si="26"/>
        <v>11</v>
      </c>
      <c r="I169" s="26">
        <f t="shared" si="27"/>
        <v>275</v>
      </c>
    </row>
    <row r="170" spans="1:10" ht="20.100000000000001" customHeight="1" x14ac:dyDescent="0.25">
      <c r="A170" s="165"/>
      <c r="B170" s="1"/>
      <c r="C170" s="32" t="s">
        <v>43</v>
      </c>
      <c r="D170" s="23" t="s">
        <v>129</v>
      </c>
      <c r="E170" s="113">
        <v>25</v>
      </c>
      <c r="F170" s="32" t="s">
        <v>154</v>
      </c>
      <c r="G170" s="26">
        <f>'harga satuan'!C38</f>
        <v>34000</v>
      </c>
      <c r="H170" s="26">
        <f t="shared" si="26"/>
        <v>34</v>
      </c>
      <c r="I170" s="26">
        <f t="shared" si="27"/>
        <v>850</v>
      </c>
    </row>
    <row r="171" spans="1:10" ht="20.100000000000001" customHeight="1" x14ac:dyDescent="0.25">
      <c r="A171" s="165"/>
      <c r="B171" s="1" t="s">
        <v>184</v>
      </c>
      <c r="C171" s="1" t="s">
        <v>22</v>
      </c>
      <c r="D171" s="24" t="s">
        <v>146</v>
      </c>
      <c r="E171" s="63">
        <v>20</v>
      </c>
      <c r="F171" s="1" t="s">
        <v>146</v>
      </c>
      <c r="G171" s="26">
        <f>'harga satuan'!C18</f>
        <v>30000</v>
      </c>
      <c r="H171" s="26">
        <f t="shared" si="26"/>
        <v>30</v>
      </c>
      <c r="I171" s="26">
        <f t="shared" si="27"/>
        <v>600</v>
      </c>
    </row>
    <row r="172" spans="1:10" ht="20.100000000000001" customHeight="1" x14ac:dyDescent="0.25">
      <c r="A172" s="165"/>
      <c r="B172" s="1" t="s">
        <v>131</v>
      </c>
      <c r="C172" s="1" t="s">
        <v>69</v>
      </c>
      <c r="D172" s="24" t="s">
        <v>119</v>
      </c>
      <c r="E172" s="63">
        <v>125</v>
      </c>
      <c r="F172" s="1" t="s">
        <v>132</v>
      </c>
      <c r="G172" s="26">
        <f>'harga satuan'!C67</f>
        <v>24000</v>
      </c>
      <c r="H172" s="26">
        <f t="shared" si="26"/>
        <v>24</v>
      </c>
      <c r="I172" s="26">
        <f t="shared" si="27"/>
        <v>3000</v>
      </c>
    </row>
    <row r="173" spans="1:10" ht="20.100000000000001" customHeight="1" x14ac:dyDescent="0.25">
      <c r="A173" s="165"/>
      <c r="B173" s="1" t="s">
        <v>135</v>
      </c>
      <c r="C173" s="1" t="s">
        <v>135</v>
      </c>
      <c r="D173" s="24"/>
      <c r="E173" s="63"/>
      <c r="F173" s="1" t="s">
        <v>139</v>
      </c>
      <c r="G173" s="26">
        <f>'harga satuan'!C6</f>
        <v>500</v>
      </c>
      <c r="I173" s="26">
        <f>G173</f>
        <v>500</v>
      </c>
    </row>
    <row r="174" spans="1:10" ht="20.100000000000001" customHeight="1" x14ac:dyDescent="0.25">
      <c r="A174" s="24"/>
      <c r="B174" s="1"/>
      <c r="C174" s="1"/>
      <c r="D174" s="24"/>
      <c r="E174" s="63"/>
      <c r="F174" s="1"/>
      <c r="H174" s="170" t="s">
        <v>325</v>
      </c>
      <c r="I174" s="170"/>
      <c r="J174" s="31">
        <f>SUM(I162:I173)</f>
        <v>13655</v>
      </c>
    </row>
    <row r="175" spans="1:10" ht="20.100000000000001" customHeight="1" x14ac:dyDescent="0.25">
      <c r="A175" s="23" t="s">
        <v>160</v>
      </c>
      <c r="B175" s="1" t="s">
        <v>210</v>
      </c>
      <c r="C175" s="38" t="s">
        <v>210</v>
      </c>
      <c r="D175" s="23" t="s">
        <v>119</v>
      </c>
      <c r="E175" s="113">
        <v>100</v>
      </c>
      <c r="F175" s="32" t="s">
        <v>211</v>
      </c>
      <c r="G175" s="26">
        <f>'harga satuan'!C70</f>
        <v>4000</v>
      </c>
      <c r="I175" s="26">
        <f>G175</f>
        <v>4000</v>
      </c>
    </row>
    <row r="176" spans="1:10" ht="20.100000000000001" customHeight="1" x14ac:dyDescent="0.25">
      <c r="A176" s="23" t="s">
        <v>161</v>
      </c>
      <c r="B176" s="1"/>
      <c r="C176" s="1"/>
      <c r="D176" s="24"/>
      <c r="E176" s="63"/>
      <c r="F176" s="1"/>
    </row>
    <row r="177" spans="1:10" ht="20.100000000000001" customHeight="1" x14ac:dyDescent="0.25">
      <c r="A177" s="24"/>
      <c r="B177" s="1"/>
      <c r="C177" s="1"/>
      <c r="D177" s="24"/>
      <c r="E177" s="63"/>
      <c r="F177" s="1"/>
      <c r="H177" s="170" t="s">
        <v>325</v>
      </c>
      <c r="I177" s="170"/>
      <c r="J177" s="31">
        <f>SUM(I175:I176)</f>
        <v>4000</v>
      </c>
    </row>
    <row r="178" spans="1:10" ht="20.100000000000001" customHeight="1" x14ac:dyDescent="0.25">
      <c r="A178" s="165" t="s">
        <v>163</v>
      </c>
      <c r="B178" s="32" t="s">
        <v>114</v>
      </c>
      <c r="C178" s="32" t="s">
        <v>322</v>
      </c>
      <c r="D178" s="34" t="s">
        <v>164</v>
      </c>
      <c r="E178" s="113">
        <v>225</v>
      </c>
      <c r="F178" s="32" t="s">
        <v>165</v>
      </c>
      <c r="G178" s="26">
        <f>'harga satuan'!C4</f>
        <v>10500</v>
      </c>
      <c r="H178" s="26">
        <f t="shared" ref="H178:H181" si="28">G178/1000</f>
        <v>10.5</v>
      </c>
      <c r="I178" s="26">
        <f t="shared" ref="I178:I182" si="29">E178*H178</f>
        <v>2362.5</v>
      </c>
    </row>
    <row r="179" spans="1:10" ht="20.100000000000001" customHeight="1" x14ac:dyDescent="0.25">
      <c r="A179" s="165"/>
      <c r="B179" s="1" t="s">
        <v>12</v>
      </c>
      <c r="C179" s="1" t="s">
        <v>12</v>
      </c>
      <c r="D179" s="24" t="s">
        <v>121</v>
      </c>
      <c r="E179" s="63">
        <v>85</v>
      </c>
      <c r="F179" s="24" t="s">
        <v>212</v>
      </c>
      <c r="G179" s="26">
        <f>'harga satuan'!C8</f>
        <v>20500</v>
      </c>
      <c r="H179" s="26">
        <f t="shared" si="28"/>
        <v>20.5</v>
      </c>
      <c r="I179" s="26">
        <f t="shared" si="29"/>
        <v>1742.5</v>
      </c>
    </row>
    <row r="180" spans="1:10" ht="20.100000000000001" customHeight="1" x14ac:dyDescent="0.25">
      <c r="A180" s="165"/>
      <c r="B180" s="32" t="s">
        <v>213</v>
      </c>
      <c r="C180" s="32" t="s">
        <v>88</v>
      </c>
      <c r="D180" s="23" t="s">
        <v>119</v>
      </c>
      <c r="E180" s="113">
        <v>110</v>
      </c>
      <c r="F180" s="32" t="s">
        <v>149</v>
      </c>
      <c r="G180" s="26">
        <f>'harga satuan'!C86</f>
        <v>13000</v>
      </c>
      <c r="H180" s="26">
        <f t="shared" si="28"/>
        <v>13</v>
      </c>
      <c r="I180" s="26">
        <f t="shared" si="29"/>
        <v>1430</v>
      </c>
    </row>
    <row r="181" spans="1:10" ht="20.100000000000001" customHeight="1" x14ac:dyDescent="0.25">
      <c r="A181" s="165"/>
      <c r="C181" s="38" t="s">
        <v>214</v>
      </c>
      <c r="D181" s="24" t="s">
        <v>129</v>
      </c>
      <c r="E181" s="63">
        <v>12.5</v>
      </c>
      <c r="F181" s="1" t="s">
        <v>167</v>
      </c>
      <c r="G181" s="26">
        <f>'harga satuan'!C92</f>
        <v>40000</v>
      </c>
      <c r="H181" s="26">
        <f t="shared" si="28"/>
        <v>40</v>
      </c>
      <c r="I181" s="26">
        <f t="shared" si="29"/>
        <v>500</v>
      </c>
    </row>
    <row r="182" spans="1:10" ht="20.100000000000001" customHeight="1" x14ac:dyDescent="0.25">
      <c r="A182" s="165"/>
      <c r="C182" s="1" t="s">
        <v>320</v>
      </c>
      <c r="D182" s="24" t="s">
        <v>119</v>
      </c>
      <c r="E182" s="63">
        <v>5</v>
      </c>
      <c r="F182" s="1" t="s">
        <v>145</v>
      </c>
      <c r="G182" s="26">
        <f>'harga satuan'!C59</f>
        <v>12500</v>
      </c>
      <c r="H182" s="26">
        <f t="shared" ref="H182:H190" si="30">G182/1000</f>
        <v>12.5</v>
      </c>
      <c r="I182" s="26">
        <f t="shared" si="29"/>
        <v>62.5</v>
      </c>
    </row>
    <row r="183" spans="1:10" ht="20.100000000000001" customHeight="1" x14ac:dyDescent="0.25">
      <c r="A183" s="165"/>
      <c r="B183" s="1" t="s">
        <v>215</v>
      </c>
      <c r="C183" s="22" t="s">
        <v>216</v>
      </c>
      <c r="D183" s="24" t="s">
        <v>121</v>
      </c>
      <c r="E183" s="63">
        <v>25</v>
      </c>
      <c r="F183" s="33" t="s">
        <v>217</v>
      </c>
      <c r="G183" s="26">
        <f>'harga satuan'!C91</f>
        <v>24000</v>
      </c>
      <c r="H183" s="26">
        <f t="shared" si="30"/>
        <v>24</v>
      </c>
      <c r="I183" s="26">
        <f t="shared" ref="I183:I190" si="31">E183*H183</f>
        <v>600</v>
      </c>
    </row>
    <row r="184" spans="1:10" ht="20.100000000000001" customHeight="1" x14ac:dyDescent="0.25">
      <c r="A184" s="165"/>
      <c r="B184" s="1"/>
      <c r="C184" s="1" t="s">
        <v>128</v>
      </c>
      <c r="D184" s="24" t="s">
        <v>129</v>
      </c>
      <c r="E184" s="63">
        <v>30</v>
      </c>
      <c r="F184" s="1" t="s">
        <v>154</v>
      </c>
      <c r="G184" s="26">
        <f>'harga satuan'!C103</f>
        <v>11000</v>
      </c>
      <c r="H184" s="26">
        <f t="shared" si="30"/>
        <v>11</v>
      </c>
      <c r="I184" s="26">
        <f t="shared" si="31"/>
        <v>330</v>
      </c>
    </row>
    <row r="185" spans="1:10" ht="20.100000000000001" customHeight="1" x14ac:dyDescent="0.25">
      <c r="A185" s="165"/>
      <c r="B185" s="1"/>
      <c r="C185" s="1" t="s">
        <v>80</v>
      </c>
      <c r="D185" s="24" t="s">
        <v>129</v>
      </c>
      <c r="E185" s="63">
        <v>30</v>
      </c>
      <c r="F185" s="1" t="s">
        <v>154</v>
      </c>
      <c r="G185" s="26">
        <f>'harga satuan'!C79</f>
        <v>6150</v>
      </c>
      <c r="H185" s="26">
        <f t="shared" si="30"/>
        <v>6.15</v>
      </c>
      <c r="I185" s="26">
        <f t="shared" si="31"/>
        <v>184.5</v>
      </c>
    </row>
    <row r="186" spans="1:10" ht="20.100000000000001" customHeight="1" x14ac:dyDescent="0.25">
      <c r="A186" s="165"/>
      <c r="B186" s="1"/>
      <c r="C186" s="1" t="s">
        <v>81</v>
      </c>
      <c r="D186" s="24" t="s">
        <v>129</v>
      </c>
      <c r="E186" s="63">
        <v>30</v>
      </c>
      <c r="F186" s="1" t="s">
        <v>154</v>
      </c>
      <c r="G186" s="26">
        <f>'harga satuan'!C80</f>
        <v>10000</v>
      </c>
      <c r="H186" s="26">
        <f t="shared" si="30"/>
        <v>10</v>
      </c>
      <c r="I186" s="26">
        <f t="shared" si="31"/>
        <v>300</v>
      </c>
    </row>
    <row r="187" spans="1:10" ht="20.100000000000001" customHeight="1" x14ac:dyDescent="0.25">
      <c r="A187" s="165"/>
      <c r="B187" s="1"/>
      <c r="C187" s="1" t="s">
        <v>21</v>
      </c>
      <c r="D187" s="24" t="s">
        <v>129</v>
      </c>
      <c r="E187" s="63">
        <v>30</v>
      </c>
      <c r="F187" s="1" t="s">
        <v>154</v>
      </c>
      <c r="G187" s="26">
        <f>'harga satuan'!C17</f>
        <v>13000</v>
      </c>
      <c r="H187" s="26">
        <f t="shared" si="30"/>
        <v>13</v>
      </c>
      <c r="I187" s="26">
        <f t="shared" si="31"/>
        <v>390</v>
      </c>
    </row>
    <row r="188" spans="1:10" ht="20.100000000000001" customHeight="1" x14ac:dyDescent="0.25">
      <c r="A188" s="165"/>
      <c r="B188" s="1"/>
      <c r="C188" s="1" t="s">
        <v>320</v>
      </c>
      <c r="D188" s="24" t="s">
        <v>119</v>
      </c>
      <c r="E188" s="63">
        <v>5</v>
      </c>
      <c r="F188" s="1" t="s">
        <v>151</v>
      </c>
      <c r="G188" s="26">
        <f>'harga satuan'!C59</f>
        <v>12500</v>
      </c>
      <c r="H188" s="26">
        <f t="shared" si="30"/>
        <v>12.5</v>
      </c>
      <c r="I188" s="26">
        <f t="shared" si="31"/>
        <v>62.5</v>
      </c>
    </row>
    <row r="189" spans="1:10" ht="20.100000000000001" customHeight="1" x14ac:dyDescent="0.25">
      <c r="A189" s="165"/>
      <c r="B189" s="1" t="s">
        <v>184</v>
      </c>
      <c r="C189" s="1" t="s">
        <v>22</v>
      </c>
      <c r="D189" s="24" t="s">
        <v>146</v>
      </c>
      <c r="E189" s="63">
        <v>20</v>
      </c>
      <c r="F189" s="1" t="s">
        <v>146</v>
      </c>
      <c r="G189" s="26">
        <f>'harga satuan'!C18</f>
        <v>30000</v>
      </c>
      <c r="H189" s="26">
        <f t="shared" si="30"/>
        <v>30</v>
      </c>
      <c r="I189" s="26">
        <f t="shared" si="31"/>
        <v>600</v>
      </c>
    </row>
    <row r="190" spans="1:10" ht="20.100000000000001" customHeight="1" x14ac:dyDescent="0.25">
      <c r="A190" s="165"/>
      <c r="B190" s="1" t="s">
        <v>131</v>
      </c>
      <c r="C190" s="1" t="s">
        <v>83</v>
      </c>
      <c r="D190" s="24" t="s">
        <v>119</v>
      </c>
      <c r="E190" s="63">
        <v>200</v>
      </c>
      <c r="F190" s="1" t="s">
        <v>157</v>
      </c>
      <c r="G190" s="26">
        <f>'harga satuan'!C82</f>
        <v>8200</v>
      </c>
      <c r="H190" s="26">
        <f t="shared" si="30"/>
        <v>8.1999999999999993</v>
      </c>
      <c r="I190" s="26">
        <f t="shared" si="31"/>
        <v>1639.9999999999998</v>
      </c>
    </row>
    <row r="191" spans="1:10" ht="20.100000000000001" customHeight="1" x14ac:dyDescent="0.25">
      <c r="A191" s="165"/>
      <c r="B191" s="1" t="s">
        <v>135</v>
      </c>
      <c r="C191" s="1" t="s">
        <v>135</v>
      </c>
      <c r="D191" s="24"/>
      <c r="E191" s="63"/>
      <c r="F191" s="1" t="s">
        <v>139</v>
      </c>
      <c r="G191" s="26">
        <f>'harga satuan'!C6</f>
        <v>500</v>
      </c>
      <c r="I191" s="26">
        <f>G191</f>
        <v>500</v>
      </c>
    </row>
    <row r="192" spans="1:10" ht="20.100000000000001" customHeight="1" x14ac:dyDescent="0.25">
      <c r="A192" s="24"/>
      <c r="B192" s="1"/>
      <c r="C192" s="1"/>
      <c r="D192" s="24"/>
      <c r="E192" s="63"/>
      <c r="F192" s="1"/>
      <c r="H192" s="170" t="s">
        <v>325</v>
      </c>
      <c r="I192" s="170"/>
      <c r="J192" s="31">
        <f>SUM(I178:I191)</f>
        <v>10704.5</v>
      </c>
    </row>
    <row r="193" spans="1:10" s="28" customFormat="1" ht="20.100000000000001" customHeight="1" x14ac:dyDescent="0.25">
      <c r="A193" s="168" t="s">
        <v>218</v>
      </c>
      <c r="B193" s="168"/>
      <c r="C193" s="35"/>
      <c r="D193" s="35"/>
      <c r="E193" s="115"/>
      <c r="F193" s="35"/>
      <c r="G193" s="29"/>
      <c r="H193" s="29"/>
      <c r="I193" s="29"/>
    </row>
    <row r="194" spans="1:10" ht="20.100000000000001" customHeight="1" x14ac:dyDescent="0.25">
      <c r="A194" s="167" t="s">
        <v>105</v>
      </c>
      <c r="B194" s="167" t="s">
        <v>106</v>
      </c>
      <c r="C194" s="30" t="s">
        <v>107</v>
      </c>
      <c r="D194" s="167" t="s">
        <v>108</v>
      </c>
      <c r="E194" s="167"/>
      <c r="F194" s="167"/>
      <c r="G194" s="170" t="s">
        <v>316</v>
      </c>
      <c r="H194" s="170"/>
      <c r="I194" s="172" t="s">
        <v>319</v>
      </c>
    </row>
    <row r="195" spans="1:10" ht="20.100000000000001" customHeight="1" x14ac:dyDescent="0.25">
      <c r="A195" s="167"/>
      <c r="B195" s="167"/>
      <c r="C195" s="30" t="s">
        <v>109</v>
      </c>
      <c r="D195" s="30" t="s">
        <v>110</v>
      </c>
      <c r="E195" s="114" t="s">
        <v>171</v>
      </c>
      <c r="F195" s="30" t="s">
        <v>112</v>
      </c>
      <c r="G195" s="29" t="s">
        <v>317</v>
      </c>
      <c r="H195" s="29" t="s">
        <v>318</v>
      </c>
      <c r="I195" s="172"/>
    </row>
    <row r="196" spans="1:10" ht="20.100000000000001" customHeight="1" x14ac:dyDescent="0.25">
      <c r="A196" s="165" t="s">
        <v>113</v>
      </c>
      <c r="B196" s="32" t="s">
        <v>114</v>
      </c>
      <c r="C196" s="1" t="s">
        <v>322</v>
      </c>
      <c r="D196" s="24" t="s">
        <v>115</v>
      </c>
      <c r="E196" s="63">
        <v>200</v>
      </c>
      <c r="F196" s="1" t="s">
        <v>116</v>
      </c>
      <c r="G196" s="26">
        <f>'harga satuan'!C4</f>
        <v>10500</v>
      </c>
      <c r="H196" s="26">
        <f t="shared" ref="H196:H206" si="32">G196/1000</f>
        <v>10.5</v>
      </c>
      <c r="I196" s="26">
        <f t="shared" ref="I196:I206" si="33">E196*H196</f>
        <v>2100</v>
      </c>
    </row>
    <row r="197" spans="1:10" ht="20.100000000000001" customHeight="1" x14ac:dyDescent="0.25">
      <c r="A197" s="165"/>
      <c r="B197" s="1" t="s">
        <v>219</v>
      </c>
      <c r="C197" s="1" t="s">
        <v>37</v>
      </c>
      <c r="D197" s="24" t="s">
        <v>119</v>
      </c>
      <c r="E197" s="63">
        <v>30</v>
      </c>
      <c r="F197" s="32" t="s">
        <v>120</v>
      </c>
      <c r="G197" s="26">
        <f>'harga satuan'!C32</f>
        <v>27000</v>
      </c>
      <c r="H197" s="26">
        <f t="shared" si="32"/>
        <v>27</v>
      </c>
      <c r="I197" s="26">
        <f t="shared" si="33"/>
        <v>810</v>
      </c>
    </row>
    <row r="198" spans="1:10" ht="20.100000000000001" customHeight="1" x14ac:dyDescent="0.25">
      <c r="A198" s="165"/>
      <c r="B198" s="1" t="s">
        <v>220</v>
      </c>
      <c r="C198" s="1" t="s">
        <v>88</v>
      </c>
      <c r="D198" s="24" t="s">
        <v>119</v>
      </c>
      <c r="E198" s="63">
        <v>110</v>
      </c>
      <c r="F198" s="1" t="s">
        <v>149</v>
      </c>
      <c r="G198" s="26">
        <f>'harga satuan'!C86</f>
        <v>13000</v>
      </c>
      <c r="H198" s="26">
        <f t="shared" si="32"/>
        <v>13</v>
      </c>
      <c r="I198" s="26">
        <f t="shared" si="33"/>
        <v>1430</v>
      </c>
    </row>
    <row r="199" spans="1:10" ht="20.100000000000001" customHeight="1" x14ac:dyDescent="0.25">
      <c r="A199" s="165"/>
      <c r="B199" s="1"/>
      <c r="C199" s="1" t="s">
        <v>221</v>
      </c>
      <c r="D199" s="24" t="s">
        <v>146</v>
      </c>
      <c r="E199" s="63">
        <v>10</v>
      </c>
      <c r="F199" s="1" t="s">
        <v>134</v>
      </c>
      <c r="G199" s="26">
        <f>'harga satuan'!C46</f>
        <v>25000</v>
      </c>
      <c r="H199" s="26">
        <f t="shared" si="32"/>
        <v>25</v>
      </c>
      <c r="I199" s="26">
        <f t="shared" si="33"/>
        <v>250</v>
      </c>
    </row>
    <row r="200" spans="1:10" ht="20.100000000000001" customHeight="1" x14ac:dyDescent="0.25">
      <c r="A200" s="165"/>
      <c r="B200" s="1" t="s">
        <v>222</v>
      </c>
      <c r="C200" s="1" t="s">
        <v>223</v>
      </c>
      <c r="D200" s="24" t="s">
        <v>129</v>
      </c>
      <c r="E200" s="63">
        <v>25</v>
      </c>
      <c r="F200" s="1" t="s">
        <v>154</v>
      </c>
      <c r="G200" s="26">
        <f>'harga satuan'!C88</f>
        <v>8000</v>
      </c>
      <c r="H200" s="26">
        <f t="shared" si="32"/>
        <v>8</v>
      </c>
      <c r="I200" s="26">
        <f t="shared" si="33"/>
        <v>200</v>
      </c>
    </row>
    <row r="201" spans="1:10" ht="20.100000000000001" customHeight="1" x14ac:dyDescent="0.25">
      <c r="A201" s="165"/>
      <c r="B201" s="1"/>
      <c r="C201" s="1" t="s">
        <v>224</v>
      </c>
      <c r="D201" s="24" t="s">
        <v>129</v>
      </c>
      <c r="E201" s="63">
        <v>25</v>
      </c>
      <c r="F201" s="1" t="s">
        <v>154</v>
      </c>
      <c r="G201" s="26">
        <f>'harga satuan'!C42</f>
        <v>10000</v>
      </c>
      <c r="H201" s="26">
        <f t="shared" si="32"/>
        <v>10</v>
      </c>
      <c r="I201" s="26">
        <f t="shared" si="33"/>
        <v>250</v>
      </c>
    </row>
    <row r="202" spans="1:10" ht="20.100000000000001" customHeight="1" x14ac:dyDescent="0.25">
      <c r="A202" s="165"/>
      <c r="B202" s="1"/>
      <c r="C202" s="1" t="s">
        <v>225</v>
      </c>
      <c r="D202" s="24" t="s">
        <v>129</v>
      </c>
      <c r="E202" s="63">
        <v>25</v>
      </c>
      <c r="F202" s="1" t="s">
        <v>154</v>
      </c>
      <c r="G202" s="26">
        <f>'harga satuan'!C11</f>
        <v>7700</v>
      </c>
      <c r="H202" s="26">
        <f t="shared" si="32"/>
        <v>7.7</v>
      </c>
      <c r="I202" s="26">
        <f t="shared" si="33"/>
        <v>192.5</v>
      </c>
    </row>
    <row r="203" spans="1:10" ht="20.100000000000001" customHeight="1" x14ac:dyDescent="0.25">
      <c r="A203" s="165"/>
      <c r="B203" s="1"/>
      <c r="C203" s="1" t="s">
        <v>226</v>
      </c>
      <c r="D203" s="24" t="s">
        <v>129</v>
      </c>
      <c r="E203" s="63">
        <v>25</v>
      </c>
      <c r="F203" s="1" t="s">
        <v>154</v>
      </c>
      <c r="G203" s="26">
        <f>'harga satuan'!C45</f>
        <v>5500</v>
      </c>
      <c r="H203" s="26">
        <f t="shared" si="32"/>
        <v>5.5</v>
      </c>
      <c r="I203" s="26">
        <f t="shared" si="33"/>
        <v>137.5</v>
      </c>
    </row>
    <row r="204" spans="1:10" ht="20.100000000000001" customHeight="1" x14ac:dyDescent="0.25">
      <c r="A204" s="165"/>
      <c r="B204" s="1"/>
      <c r="C204" s="1" t="s">
        <v>227</v>
      </c>
      <c r="D204" s="24" t="s">
        <v>146</v>
      </c>
      <c r="E204" s="63">
        <v>10</v>
      </c>
      <c r="F204" s="24" t="s">
        <v>146</v>
      </c>
      <c r="G204" s="26">
        <f>'harga satuan'!C47</f>
        <v>30000</v>
      </c>
      <c r="H204" s="26">
        <f t="shared" si="32"/>
        <v>30</v>
      </c>
      <c r="I204" s="26">
        <f t="shared" si="33"/>
        <v>300</v>
      </c>
    </row>
    <row r="205" spans="1:10" ht="20.100000000000001" customHeight="1" x14ac:dyDescent="0.25">
      <c r="A205" s="165"/>
      <c r="B205" s="1" t="s">
        <v>131</v>
      </c>
      <c r="C205" s="1" t="s">
        <v>67</v>
      </c>
      <c r="D205" s="24" t="s">
        <v>119</v>
      </c>
      <c r="E205" s="63">
        <v>140</v>
      </c>
      <c r="F205" s="1" t="s">
        <v>157</v>
      </c>
      <c r="G205" s="26">
        <f>'harga satuan'!C65</f>
        <v>6000</v>
      </c>
      <c r="H205" s="26">
        <f t="shared" si="32"/>
        <v>6</v>
      </c>
      <c r="I205" s="26">
        <f t="shared" si="33"/>
        <v>840</v>
      </c>
    </row>
    <row r="206" spans="1:10" ht="20.100000000000001" customHeight="1" x14ac:dyDescent="0.25">
      <c r="A206" s="165"/>
      <c r="B206" s="32" t="s">
        <v>133</v>
      </c>
      <c r="C206" s="32" t="s">
        <v>35</v>
      </c>
      <c r="D206" s="23" t="s">
        <v>119</v>
      </c>
      <c r="E206" s="113">
        <v>13</v>
      </c>
      <c r="F206" s="32" t="s">
        <v>134</v>
      </c>
      <c r="G206" s="26">
        <f>'harga satuan'!C31</f>
        <v>13500</v>
      </c>
      <c r="H206" s="26">
        <f t="shared" si="32"/>
        <v>13.5</v>
      </c>
      <c r="I206" s="26">
        <f t="shared" si="33"/>
        <v>175.5</v>
      </c>
    </row>
    <row r="207" spans="1:10" ht="20.100000000000001" customHeight="1" x14ac:dyDescent="0.25">
      <c r="A207" s="165"/>
      <c r="B207" s="32" t="s">
        <v>135</v>
      </c>
      <c r="D207" s="23"/>
      <c r="F207" s="32" t="s">
        <v>139</v>
      </c>
      <c r="G207" s="26">
        <f>'harga satuan'!C6</f>
        <v>500</v>
      </c>
      <c r="I207" s="26">
        <f>G207</f>
        <v>500</v>
      </c>
    </row>
    <row r="208" spans="1:10" ht="20.100000000000001" customHeight="1" x14ac:dyDescent="0.25">
      <c r="A208" s="24"/>
      <c r="B208" s="1"/>
      <c r="C208" s="1"/>
      <c r="D208" s="24"/>
      <c r="E208" s="63"/>
      <c r="F208" s="1"/>
      <c r="H208" s="170" t="s">
        <v>325</v>
      </c>
      <c r="I208" s="170"/>
      <c r="J208" s="31">
        <f>SUM(I196:I207)</f>
        <v>7185.5</v>
      </c>
    </row>
    <row r="209" spans="1:10" ht="20.100000000000001" customHeight="1" x14ac:dyDescent="0.25">
      <c r="A209" s="1" t="s">
        <v>136</v>
      </c>
      <c r="B209" s="32" t="s">
        <v>228</v>
      </c>
      <c r="C209" s="32" t="s">
        <v>228</v>
      </c>
      <c r="D209" s="23" t="s">
        <v>119</v>
      </c>
      <c r="E209" s="113">
        <v>70</v>
      </c>
      <c r="F209" s="32" t="s">
        <v>186</v>
      </c>
      <c r="G209" s="26">
        <f>'harga satuan'!C73</f>
        <v>2000</v>
      </c>
      <c r="I209" s="26">
        <f>G209</f>
        <v>2000</v>
      </c>
    </row>
    <row r="210" spans="1:10" ht="20.100000000000001" customHeight="1" x14ac:dyDescent="0.25">
      <c r="A210" s="1" t="s">
        <v>138</v>
      </c>
      <c r="B210" s="1"/>
      <c r="C210" s="1"/>
      <c r="D210" s="24"/>
      <c r="E210" s="63"/>
      <c r="F210" s="1"/>
    </row>
    <row r="211" spans="1:10" s="37" customFormat="1" ht="20.100000000000001" customHeight="1" x14ac:dyDescent="0.25">
      <c r="A211" s="22"/>
      <c r="B211" s="22"/>
      <c r="C211" s="22"/>
      <c r="D211" s="25"/>
      <c r="E211" s="116"/>
      <c r="F211" s="22"/>
      <c r="G211" s="36"/>
      <c r="H211" s="170" t="s">
        <v>325</v>
      </c>
      <c r="I211" s="170"/>
      <c r="J211" s="31">
        <f>SUM(I209:I210)</f>
        <v>2000</v>
      </c>
    </row>
    <row r="212" spans="1:10" ht="20.100000000000001" customHeight="1" x14ac:dyDescent="0.25">
      <c r="A212" s="165" t="s">
        <v>140</v>
      </c>
      <c r="B212" s="32" t="s">
        <v>114</v>
      </c>
      <c r="C212" s="32" t="s">
        <v>322</v>
      </c>
      <c r="D212" s="23" t="s">
        <v>141</v>
      </c>
      <c r="E212" s="113">
        <v>250</v>
      </c>
      <c r="F212" s="32" t="s">
        <v>142</v>
      </c>
      <c r="G212" s="26">
        <f>'harga satuan'!C4</f>
        <v>10500</v>
      </c>
      <c r="H212" s="26">
        <f t="shared" ref="H212:H221" si="34">G212/1000</f>
        <v>10.5</v>
      </c>
      <c r="I212" s="26">
        <f t="shared" ref="I212:I221" si="35">E212*H212</f>
        <v>2625</v>
      </c>
    </row>
    <row r="213" spans="1:10" ht="20.100000000000001" customHeight="1" x14ac:dyDescent="0.25">
      <c r="A213" s="165"/>
      <c r="B213" s="1" t="s">
        <v>187</v>
      </c>
      <c r="C213" s="1" t="s">
        <v>144</v>
      </c>
      <c r="D213" s="24" t="s">
        <v>119</v>
      </c>
      <c r="E213" s="63">
        <v>100</v>
      </c>
      <c r="F213" s="1" t="s">
        <v>120</v>
      </c>
      <c r="G213" s="26">
        <f>'harga satuan'!C24</f>
        <v>34000</v>
      </c>
      <c r="H213" s="26">
        <f t="shared" si="34"/>
        <v>34</v>
      </c>
      <c r="I213" s="26">
        <f t="shared" si="35"/>
        <v>3400</v>
      </c>
    </row>
    <row r="214" spans="1:10" ht="20.100000000000001" customHeight="1" x14ac:dyDescent="0.25">
      <c r="A214" s="165"/>
      <c r="B214" s="1"/>
      <c r="C214" s="1" t="s">
        <v>221</v>
      </c>
      <c r="D214" s="24" t="s">
        <v>146</v>
      </c>
      <c r="E214" s="63">
        <v>10</v>
      </c>
      <c r="F214" s="33" t="s">
        <v>134</v>
      </c>
      <c r="G214" s="26">
        <f>'harga satuan'!C46</f>
        <v>25000</v>
      </c>
      <c r="H214" s="26">
        <f t="shared" si="34"/>
        <v>25</v>
      </c>
      <c r="I214" s="26">
        <f t="shared" si="35"/>
        <v>250</v>
      </c>
    </row>
    <row r="215" spans="1:10" ht="20.100000000000001" customHeight="1" x14ac:dyDescent="0.25">
      <c r="A215" s="165"/>
      <c r="B215" s="1" t="s">
        <v>188</v>
      </c>
      <c r="C215" s="1" t="s">
        <v>93</v>
      </c>
      <c r="D215" s="24" t="s">
        <v>119</v>
      </c>
      <c r="E215" s="63">
        <v>50</v>
      </c>
      <c r="F215" s="1" t="s">
        <v>120</v>
      </c>
      <c r="G215" s="26">
        <f>'harga satuan'!C93</f>
        <v>12000</v>
      </c>
      <c r="H215" s="26">
        <f t="shared" si="34"/>
        <v>12</v>
      </c>
      <c r="I215" s="26">
        <f t="shared" si="35"/>
        <v>600</v>
      </c>
    </row>
    <row r="216" spans="1:10" ht="20.100000000000001" customHeight="1" x14ac:dyDescent="0.25">
      <c r="A216" s="165"/>
      <c r="B216" s="1"/>
      <c r="C216" s="1" t="s">
        <v>320</v>
      </c>
      <c r="D216" s="24" t="s">
        <v>119</v>
      </c>
      <c r="E216" s="63">
        <v>5</v>
      </c>
      <c r="F216" s="1" t="s">
        <v>145</v>
      </c>
      <c r="G216" s="26">
        <f>'harga satuan'!C59</f>
        <v>12500</v>
      </c>
      <c r="H216" s="26">
        <f t="shared" si="34"/>
        <v>12.5</v>
      </c>
      <c r="I216" s="26">
        <f t="shared" si="35"/>
        <v>62.5</v>
      </c>
    </row>
    <row r="217" spans="1:10" ht="20.100000000000001" customHeight="1" x14ac:dyDescent="0.25">
      <c r="A217" s="165"/>
      <c r="B217" s="1"/>
      <c r="C217" s="1" t="s">
        <v>98</v>
      </c>
      <c r="D217" s="24" t="s">
        <v>146</v>
      </c>
      <c r="E217" s="63">
        <v>10</v>
      </c>
      <c r="F217" s="1" t="s">
        <v>134</v>
      </c>
      <c r="G217" s="26">
        <f>'harga satuan'!C98</f>
        <v>8000</v>
      </c>
      <c r="H217" s="26">
        <f t="shared" si="34"/>
        <v>8</v>
      </c>
      <c r="I217" s="26">
        <f t="shared" si="35"/>
        <v>80</v>
      </c>
    </row>
    <row r="218" spans="1:10" ht="20.100000000000001" customHeight="1" x14ac:dyDescent="0.25">
      <c r="A218" s="165"/>
      <c r="B218" s="32" t="s">
        <v>229</v>
      </c>
      <c r="C218" s="22" t="s">
        <v>15</v>
      </c>
      <c r="D218" s="24" t="s">
        <v>121</v>
      </c>
      <c r="E218" s="63">
        <v>65</v>
      </c>
      <c r="F218" s="1" t="s">
        <v>126</v>
      </c>
      <c r="G218" s="26">
        <f>'harga satuan'!C11</f>
        <v>7700</v>
      </c>
      <c r="H218" s="26">
        <f t="shared" si="34"/>
        <v>7.7</v>
      </c>
      <c r="I218" s="26">
        <f t="shared" si="35"/>
        <v>500.5</v>
      </c>
    </row>
    <row r="219" spans="1:10" ht="20.100000000000001" customHeight="1" x14ac:dyDescent="0.25">
      <c r="A219" s="165"/>
      <c r="C219" s="38" t="s">
        <v>230</v>
      </c>
      <c r="D219" s="24" t="s">
        <v>121</v>
      </c>
      <c r="E219" s="63">
        <v>65</v>
      </c>
      <c r="F219" s="1" t="s">
        <v>126</v>
      </c>
      <c r="G219" s="26">
        <f>'harga satuan'!C63</f>
        <v>17000</v>
      </c>
      <c r="H219" s="26">
        <f t="shared" si="34"/>
        <v>17</v>
      </c>
      <c r="I219" s="26">
        <f t="shared" si="35"/>
        <v>1105</v>
      </c>
    </row>
    <row r="220" spans="1:10" ht="20.100000000000001" customHeight="1" x14ac:dyDescent="0.25">
      <c r="A220" s="165"/>
      <c r="B220" s="1" t="s">
        <v>131</v>
      </c>
      <c r="C220" s="1" t="s">
        <v>69</v>
      </c>
      <c r="D220" s="24" t="s">
        <v>119</v>
      </c>
      <c r="E220" s="63">
        <v>125</v>
      </c>
      <c r="F220" s="1" t="s">
        <v>132</v>
      </c>
      <c r="G220" s="26">
        <f>'harga satuan'!C67</f>
        <v>24000</v>
      </c>
      <c r="H220" s="26">
        <f t="shared" si="34"/>
        <v>24</v>
      </c>
      <c r="I220" s="26">
        <f t="shared" si="35"/>
        <v>3000</v>
      </c>
    </row>
    <row r="221" spans="1:10" ht="20.100000000000001" customHeight="1" x14ac:dyDescent="0.25">
      <c r="A221" s="165"/>
      <c r="B221" s="1" t="s">
        <v>184</v>
      </c>
      <c r="C221" s="1" t="s">
        <v>231</v>
      </c>
      <c r="D221" s="24" t="s">
        <v>146</v>
      </c>
      <c r="E221" s="63">
        <v>20</v>
      </c>
      <c r="F221" s="33" t="s">
        <v>146</v>
      </c>
      <c r="G221" s="26">
        <f>'harga satuan'!C18</f>
        <v>30000</v>
      </c>
      <c r="H221" s="26">
        <f t="shared" si="34"/>
        <v>30</v>
      </c>
      <c r="I221" s="26">
        <f t="shared" si="35"/>
        <v>600</v>
      </c>
    </row>
    <row r="222" spans="1:10" ht="20.100000000000001" customHeight="1" x14ac:dyDescent="0.25">
      <c r="A222" s="165"/>
      <c r="B222" s="1" t="s">
        <v>135</v>
      </c>
      <c r="C222" s="1" t="s">
        <v>135</v>
      </c>
      <c r="D222" s="24"/>
      <c r="E222" s="63"/>
      <c r="F222" s="1" t="s">
        <v>139</v>
      </c>
      <c r="G222" s="26">
        <f>'harga satuan'!C6</f>
        <v>500</v>
      </c>
      <c r="I222" s="26">
        <f>G222</f>
        <v>500</v>
      </c>
    </row>
    <row r="223" spans="1:10" ht="20.100000000000001" customHeight="1" x14ac:dyDescent="0.25">
      <c r="A223" s="24"/>
      <c r="B223" s="1"/>
      <c r="C223" s="1"/>
      <c r="D223" s="24"/>
      <c r="E223" s="63"/>
      <c r="F223" s="1"/>
      <c r="H223" s="170" t="s">
        <v>325</v>
      </c>
      <c r="I223" s="170"/>
      <c r="J223" s="31">
        <f>SUM(I212:I222)</f>
        <v>12723</v>
      </c>
    </row>
    <row r="224" spans="1:10" ht="20.100000000000001" customHeight="1" x14ac:dyDescent="0.25">
      <c r="A224" s="23" t="s">
        <v>160</v>
      </c>
      <c r="B224" s="1" t="s">
        <v>232</v>
      </c>
      <c r="C224" s="38" t="s">
        <v>233</v>
      </c>
      <c r="D224" s="24" t="s">
        <v>119</v>
      </c>
      <c r="E224" s="63">
        <v>70</v>
      </c>
      <c r="F224" s="1" t="s">
        <v>234</v>
      </c>
      <c r="G224" s="26">
        <f>'harga satuan'!C53</f>
        <v>2500</v>
      </c>
      <c r="I224" s="26">
        <f>G224</f>
        <v>2500</v>
      </c>
    </row>
    <row r="225" spans="1:10" ht="20.100000000000001" customHeight="1" x14ac:dyDescent="0.25">
      <c r="A225" s="23" t="s">
        <v>161</v>
      </c>
      <c r="B225" s="1" t="s">
        <v>84</v>
      </c>
      <c r="C225" s="1" t="s">
        <v>84</v>
      </c>
      <c r="D225" s="24" t="s">
        <v>119</v>
      </c>
      <c r="E225" s="63">
        <v>200</v>
      </c>
      <c r="F225" s="1" t="s">
        <v>139</v>
      </c>
      <c r="G225" s="26">
        <f>'harga satuan'!C84</f>
        <v>17200</v>
      </c>
      <c r="H225" s="26">
        <f t="shared" ref="H225" si="36">G225/1000</f>
        <v>17.2</v>
      </c>
      <c r="I225" s="26">
        <f t="shared" ref="I225" si="37">E225*H225</f>
        <v>3440</v>
      </c>
    </row>
    <row r="226" spans="1:10" ht="20.100000000000001" customHeight="1" x14ac:dyDescent="0.25">
      <c r="A226" s="24"/>
      <c r="B226" s="1"/>
      <c r="C226" s="1"/>
      <c r="D226" s="24"/>
      <c r="E226" s="63"/>
      <c r="F226" s="1"/>
      <c r="H226" s="170" t="s">
        <v>325</v>
      </c>
      <c r="I226" s="170"/>
      <c r="J226" s="31">
        <f>SUM(I224:I225)</f>
        <v>5940</v>
      </c>
    </row>
    <row r="227" spans="1:10" ht="20.100000000000001" customHeight="1" x14ac:dyDescent="0.25">
      <c r="A227" s="165" t="s">
        <v>163</v>
      </c>
      <c r="B227" s="32" t="s">
        <v>114</v>
      </c>
      <c r="C227" s="32" t="s">
        <v>322</v>
      </c>
      <c r="D227" s="34" t="s">
        <v>164</v>
      </c>
      <c r="E227" s="113">
        <v>225</v>
      </c>
      <c r="F227" s="32" t="s">
        <v>165</v>
      </c>
      <c r="G227" s="26">
        <f>'harga satuan'!C4</f>
        <v>10500</v>
      </c>
      <c r="H227" s="26">
        <f t="shared" ref="H227:H235" si="38">G227/1000</f>
        <v>10.5</v>
      </c>
      <c r="I227" s="26">
        <f t="shared" ref="I227:I235" si="39">E227*H227</f>
        <v>2362.5</v>
      </c>
    </row>
    <row r="228" spans="1:10" ht="20.100000000000001" customHeight="1" x14ac:dyDescent="0.25">
      <c r="A228" s="165"/>
      <c r="B228" s="1" t="s">
        <v>235</v>
      </c>
      <c r="C228" s="1" t="s">
        <v>236</v>
      </c>
      <c r="D228" s="24" t="s">
        <v>119</v>
      </c>
      <c r="E228" s="63">
        <v>50</v>
      </c>
      <c r="F228" s="1" t="s">
        <v>120</v>
      </c>
      <c r="G228" s="26">
        <f>'harga satuan'!C30</f>
        <v>42000</v>
      </c>
      <c r="H228" s="26">
        <f t="shared" si="38"/>
        <v>42</v>
      </c>
      <c r="I228" s="26">
        <f t="shared" si="39"/>
        <v>2100</v>
      </c>
    </row>
    <row r="229" spans="1:10" ht="20.100000000000001" customHeight="1" x14ac:dyDescent="0.25">
      <c r="A229" s="165"/>
      <c r="B229" s="22"/>
      <c r="C229" s="32" t="s">
        <v>237</v>
      </c>
      <c r="D229" s="23" t="s">
        <v>146</v>
      </c>
      <c r="E229" s="113">
        <v>10</v>
      </c>
      <c r="F229" s="32" t="s">
        <v>134</v>
      </c>
      <c r="G229" s="26">
        <f>'harga satuan'!C78</f>
        <v>32000</v>
      </c>
      <c r="H229" s="26">
        <f t="shared" si="38"/>
        <v>32</v>
      </c>
      <c r="I229" s="26">
        <f t="shared" si="39"/>
        <v>320</v>
      </c>
    </row>
    <row r="230" spans="1:10" ht="20.100000000000001" customHeight="1" x14ac:dyDescent="0.25">
      <c r="A230" s="165"/>
      <c r="B230" s="22" t="s">
        <v>238</v>
      </c>
      <c r="C230" s="1" t="s">
        <v>93</v>
      </c>
      <c r="D230" s="24" t="s">
        <v>119</v>
      </c>
      <c r="E230" s="63">
        <v>50</v>
      </c>
      <c r="F230" s="1" t="s">
        <v>120</v>
      </c>
      <c r="G230" s="26">
        <f>'harga satuan'!C93</f>
        <v>12000</v>
      </c>
      <c r="H230" s="26">
        <f t="shared" si="38"/>
        <v>12</v>
      </c>
      <c r="I230" s="26">
        <f t="shared" si="39"/>
        <v>600</v>
      </c>
    </row>
    <row r="231" spans="1:10" ht="20.100000000000001" customHeight="1" x14ac:dyDescent="0.25">
      <c r="A231" s="165"/>
      <c r="C231" s="1" t="s">
        <v>320</v>
      </c>
      <c r="D231" s="23" t="s">
        <v>121</v>
      </c>
      <c r="E231" s="113">
        <v>2.5</v>
      </c>
      <c r="F231" s="32" t="s">
        <v>123</v>
      </c>
      <c r="G231" s="26">
        <f>'harga satuan'!C59</f>
        <v>12500</v>
      </c>
      <c r="H231" s="26">
        <f t="shared" si="38"/>
        <v>12.5</v>
      </c>
      <c r="I231" s="26">
        <f t="shared" si="39"/>
        <v>31.25</v>
      </c>
    </row>
    <row r="232" spans="1:10" ht="20.100000000000001" customHeight="1" x14ac:dyDescent="0.25">
      <c r="A232" s="165"/>
      <c r="B232" s="1" t="s">
        <v>239</v>
      </c>
      <c r="C232" s="1" t="s">
        <v>240</v>
      </c>
      <c r="D232" s="24" t="s">
        <v>121</v>
      </c>
      <c r="E232" s="63">
        <v>65</v>
      </c>
      <c r="F232" s="33" t="s">
        <v>126</v>
      </c>
      <c r="G232" s="26">
        <f>'harga satuan'!C80</f>
        <v>10000</v>
      </c>
      <c r="H232" s="26">
        <f t="shared" si="38"/>
        <v>10</v>
      </c>
      <c r="I232" s="26">
        <f t="shared" si="39"/>
        <v>650</v>
      </c>
    </row>
    <row r="233" spans="1:10" ht="20.100000000000001" customHeight="1" x14ac:dyDescent="0.25">
      <c r="A233" s="165"/>
      <c r="B233" s="1"/>
      <c r="C233" s="1" t="s">
        <v>102</v>
      </c>
      <c r="D233" s="24" t="s">
        <v>121</v>
      </c>
      <c r="E233" s="63">
        <v>65</v>
      </c>
      <c r="F233" s="33" t="s">
        <v>126</v>
      </c>
      <c r="G233" s="26">
        <f>'harga satuan'!C103</f>
        <v>11000</v>
      </c>
      <c r="H233" s="26">
        <f t="shared" si="38"/>
        <v>11</v>
      </c>
      <c r="I233" s="26">
        <f t="shared" si="39"/>
        <v>715</v>
      </c>
    </row>
    <row r="234" spans="1:10" ht="20.100000000000001" customHeight="1" x14ac:dyDescent="0.25">
      <c r="A234" s="165"/>
      <c r="B234" s="1"/>
      <c r="C234" s="1" t="s">
        <v>320</v>
      </c>
      <c r="D234" s="24" t="s">
        <v>121</v>
      </c>
      <c r="E234" s="63" t="s">
        <v>122</v>
      </c>
      <c r="F234" s="33" t="s">
        <v>123</v>
      </c>
      <c r="G234" s="26">
        <f>'harga satuan'!C59</f>
        <v>12500</v>
      </c>
      <c r="H234" s="26">
        <f t="shared" si="38"/>
        <v>12.5</v>
      </c>
      <c r="I234" s="26">
        <f t="shared" si="39"/>
        <v>31.25</v>
      </c>
    </row>
    <row r="235" spans="1:10" ht="20.100000000000001" customHeight="1" x14ac:dyDescent="0.25">
      <c r="A235" s="165"/>
      <c r="B235" s="1" t="s">
        <v>131</v>
      </c>
      <c r="C235" s="1" t="s">
        <v>62</v>
      </c>
      <c r="D235" s="24" t="s">
        <v>119</v>
      </c>
      <c r="E235" s="63">
        <v>200</v>
      </c>
      <c r="F235" s="1" t="s">
        <v>157</v>
      </c>
      <c r="G235" s="26">
        <f>'harga satuan'!C57</f>
        <v>14500</v>
      </c>
      <c r="H235" s="26">
        <f t="shared" si="38"/>
        <v>14.5</v>
      </c>
      <c r="I235" s="26">
        <f t="shared" si="39"/>
        <v>2900</v>
      </c>
    </row>
    <row r="236" spans="1:10" ht="20.100000000000001" customHeight="1" x14ac:dyDescent="0.25">
      <c r="A236" s="165"/>
      <c r="B236" s="1" t="s">
        <v>135</v>
      </c>
      <c r="C236" s="1" t="s">
        <v>135</v>
      </c>
      <c r="D236" s="24"/>
      <c r="E236" s="63"/>
      <c r="F236" s="1" t="s">
        <v>139</v>
      </c>
      <c r="G236" s="26">
        <f>'harga satuan'!C6</f>
        <v>500</v>
      </c>
      <c r="I236" s="26">
        <f>G236</f>
        <v>500</v>
      </c>
    </row>
    <row r="237" spans="1:10" ht="20.100000000000001" customHeight="1" x14ac:dyDescent="0.25">
      <c r="A237" s="165"/>
      <c r="B237" s="165"/>
      <c r="C237" s="165"/>
      <c r="D237" s="165"/>
      <c r="E237" s="165"/>
      <c r="F237" s="165"/>
      <c r="H237" s="170" t="s">
        <v>325</v>
      </c>
      <c r="I237" s="170"/>
      <c r="J237" s="31">
        <f>SUM(I227:I236)</f>
        <v>10210</v>
      </c>
    </row>
    <row r="238" spans="1:10" s="28" customFormat="1" ht="20.100000000000001" customHeight="1" x14ac:dyDescent="0.25">
      <c r="A238" s="168" t="s">
        <v>241</v>
      </c>
      <c r="B238" s="168"/>
      <c r="C238" s="35"/>
      <c r="D238" s="35"/>
      <c r="E238" s="115"/>
      <c r="F238" s="35"/>
      <c r="G238" s="29"/>
      <c r="H238" s="29"/>
      <c r="I238" s="29"/>
    </row>
    <row r="239" spans="1:10" ht="20.100000000000001" customHeight="1" x14ac:dyDescent="0.25">
      <c r="A239" s="167" t="s">
        <v>105</v>
      </c>
      <c r="B239" s="167" t="s">
        <v>106</v>
      </c>
      <c r="C239" s="30" t="s">
        <v>107</v>
      </c>
      <c r="D239" s="167" t="s">
        <v>108</v>
      </c>
      <c r="E239" s="167"/>
      <c r="F239" s="167"/>
      <c r="G239" s="170" t="s">
        <v>316</v>
      </c>
      <c r="H239" s="170"/>
      <c r="I239" s="172" t="s">
        <v>319</v>
      </c>
    </row>
    <row r="240" spans="1:10" ht="20.100000000000001" customHeight="1" x14ac:dyDescent="0.25">
      <c r="A240" s="167"/>
      <c r="B240" s="167"/>
      <c r="C240" s="30" t="s">
        <v>109</v>
      </c>
      <c r="D240" s="30" t="s">
        <v>110</v>
      </c>
      <c r="E240" s="114" t="s">
        <v>171</v>
      </c>
      <c r="F240" s="30" t="s">
        <v>112</v>
      </c>
      <c r="G240" s="29" t="s">
        <v>317</v>
      </c>
      <c r="H240" s="29" t="s">
        <v>318</v>
      </c>
      <c r="I240" s="172"/>
    </row>
    <row r="241" spans="1:10" ht="20.100000000000001" customHeight="1" x14ac:dyDescent="0.25">
      <c r="A241" s="165" t="s">
        <v>113</v>
      </c>
      <c r="B241" s="32" t="s">
        <v>114</v>
      </c>
      <c r="C241" s="1" t="s">
        <v>322</v>
      </c>
      <c r="D241" s="24" t="s">
        <v>115</v>
      </c>
      <c r="E241" s="63">
        <v>200</v>
      </c>
      <c r="F241" s="1" t="s">
        <v>116</v>
      </c>
      <c r="G241" s="26">
        <f>'harga satuan'!C4</f>
        <v>10500</v>
      </c>
      <c r="H241" s="26">
        <f t="shared" ref="H241:H248" si="40">G241/1000</f>
        <v>10.5</v>
      </c>
      <c r="I241" s="26">
        <f t="shared" ref="I241:I248" si="41">E241*H241</f>
        <v>2100</v>
      </c>
    </row>
    <row r="242" spans="1:10" ht="20.100000000000001" customHeight="1" x14ac:dyDescent="0.25">
      <c r="A242" s="165"/>
      <c r="B242" s="32" t="s">
        <v>242</v>
      </c>
      <c r="C242" s="32" t="s">
        <v>144</v>
      </c>
      <c r="D242" s="23" t="s">
        <v>119</v>
      </c>
      <c r="E242" s="113">
        <v>100</v>
      </c>
      <c r="F242" s="32" t="s">
        <v>120</v>
      </c>
      <c r="G242" s="26">
        <f>'harga satuan'!C24</f>
        <v>34000</v>
      </c>
      <c r="H242" s="26">
        <f t="shared" si="40"/>
        <v>34</v>
      </c>
      <c r="I242" s="26">
        <f t="shared" si="41"/>
        <v>3400</v>
      </c>
    </row>
    <row r="243" spans="1:10" ht="20.100000000000001" customHeight="1" x14ac:dyDescent="0.25">
      <c r="A243" s="165"/>
      <c r="C243" s="1" t="s">
        <v>320</v>
      </c>
      <c r="D243" s="24" t="s">
        <v>121</v>
      </c>
      <c r="E243" s="63" t="s">
        <v>122</v>
      </c>
      <c r="F243" s="33" t="s">
        <v>123</v>
      </c>
      <c r="G243" s="26">
        <f>'harga satuan'!C59</f>
        <v>12500</v>
      </c>
      <c r="H243" s="26">
        <f t="shared" si="40"/>
        <v>12.5</v>
      </c>
      <c r="I243" s="26">
        <f t="shared" si="41"/>
        <v>31.25</v>
      </c>
    </row>
    <row r="244" spans="1:10" ht="20.100000000000001" customHeight="1" x14ac:dyDescent="0.25">
      <c r="A244" s="165"/>
      <c r="B244" s="1" t="s">
        <v>243</v>
      </c>
      <c r="C244" s="1" t="s">
        <v>18</v>
      </c>
      <c r="D244" s="24" t="s">
        <v>121</v>
      </c>
      <c r="E244" s="63">
        <v>60</v>
      </c>
      <c r="F244" s="32" t="s">
        <v>126</v>
      </c>
      <c r="G244" s="26">
        <f>'harga satuan'!C14</f>
        <v>9000</v>
      </c>
      <c r="H244" s="26">
        <f t="shared" si="40"/>
        <v>9</v>
      </c>
      <c r="I244" s="26">
        <f t="shared" si="41"/>
        <v>540</v>
      </c>
    </row>
    <row r="245" spans="1:10" ht="20.100000000000001" customHeight="1" x14ac:dyDescent="0.25">
      <c r="A245" s="165"/>
      <c r="B245" s="1"/>
      <c r="C245" s="1" t="s">
        <v>102</v>
      </c>
      <c r="D245" s="24" t="s">
        <v>121</v>
      </c>
      <c r="E245" s="63">
        <v>60</v>
      </c>
      <c r="F245" s="32" t="s">
        <v>126</v>
      </c>
      <c r="G245" s="26">
        <f>'harga satuan'!C103</f>
        <v>11000</v>
      </c>
      <c r="H245" s="26">
        <f t="shared" si="40"/>
        <v>11</v>
      </c>
      <c r="I245" s="26">
        <f t="shared" si="41"/>
        <v>660</v>
      </c>
    </row>
    <row r="246" spans="1:10" ht="20.100000000000001" customHeight="1" x14ac:dyDescent="0.25">
      <c r="A246" s="165"/>
      <c r="B246" s="1"/>
      <c r="C246" s="1" t="s">
        <v>320</v>
      </c>
      <c r="D246" s="24" t="s">
        <v>121</v>
      </c>
      <c r="E246" s="63" t="s">
        <v>122</v>
      </c>
      <c r="F246" s="33" t="s">
        <v>123</v>
      </c>
      <c r="G246" s="26">
        <f>'harga satuan'!C59</f>
        <v>12500</v>
      </c>
      <c r="H246" s="26">
        <f t="shared" si="40"/>
        <v>12.5</v>
      </c>
      <c r="I246" s="26">
        <f t="shared" si="41"/>
        <v>31.25</v>
      </c>
    </row>
    <row r="247" spans="1:10" ht="20.100000000000001" customHeight="1" x14ac:dyDescent="0.25">
      <c r="A247" s="165"/>
      <c r="B247" s="1" t="s">
        <v>131</v>
      </c>
      <c r="C247" s="1" t="s">
        <v>69</v>
      </c>
      <c r="D247" s="24" t="s">
        <v>119</v>
      </c>
      <c r="E247" s="63">
        <v>125</v>
      </c>
      <c r="F247" s="1" t="s">
        <v>132</v>
      </c>
      <c r="G247" s="26">
        <f>'harga satuan'!C67</f>
        <v>24000</v>
      </c>
      <c r="H247" s="26">
        <f t="shared" si="40"/>
        <v>24</v>
      </c>
      <c r="I247" s="26">
        <f t="shared" si="41"/>
        <v>3000</v>
      </c>
    </row>
    <row r="248" spans="1:10" ht="20.100000000000001" customHeight="1" x14ac:dyDescent="0.25">
      <c r="A248" s="165"/>
      <c r="B248" s="1" t="s">
        <v>133</v>
      </c>
      <c r="C248" s="1" t="s">
        <v>35</v>
      </c>
      <c r="D248" s="24" t="s">
        <v>119</v>
      </c>
      <c r="E248" s="63">
        <v>13</v>
      </c>
      <c r="F248" s="1" t="s">
        <v>134</v>
      </c>
      <c r="G248" s="26">
        <f>'harga satuan'!C31</f>
        <v>13500</v>
      </c>
      <c r="H248" s="26">
        <f t="shared" si="40"/>
        <v>13.5</v>
      </c>
      <c r="I248" s="26">
        <f t="shared" si="41"/>
        <v>175.5</v>
      </c>
    </row>
    <row r="249" spans="1:10" ht="20.100000000000001" customHeight="1" x14ac:dyDescent="0.25">
      <c r="A249" s="165"/>
      <c r="B249" s="1" t="s">
        <v>135</v>
      </c>
      <c r="C249" s="1" t="s">
        <v>135</v>
      </c>
      <c r="D249" s="24"/>
      <c r="E249" s="63"/>
      <c r="F249" s="1" t="s">
        <v>139</v>
      </c>
      <c r="G249" s="26">
        <f>'harga satuan'!C6</f>
        <v>500</v>
      </c>
      <c r="I249" s="26">
        <f>G249</f>
        <v>500</v>
      </c>
    </row>
    <row r="250" spans="1:10" s="37" customFormat="1" ht="20.100000000000001" customHeight="1" x14ac:dyDescent="0.25">
      <c r="A250" s="169"/>
      <c r="B250" s="169"/>
      <c r="C250" s="169"/>
      <c r="D250" s="169"/>
      <c r="E250" s="169"/>
      <c r="F250" s="169"/>
      <c r="G250" s="36"/>
      <c r="H250" s="170" t="s">
        <v>325</v>
      </c>
      <c r="I250" s="170"/>
      <c r="J250" s="31">
        <f>SUM(I241:I249)</f>
        <v>10438</v>
      </c>
    </row>
    <row r="251" spans="1:10" ht="20.100000000000001" customHeight="1" x14ac:dyDescent="0.25">
      <c r="A251" s="1" t="s">
        <v>136</v>
      </c>
      <c r="B251" s="1" t="s">
        <v>44</v>
      </c>
      <c r="C251" s="1" t="s">
        <v>44</v>
      </c>
      <c r="D251" s="23" t="s">
        <v>119</v>
      </c>
      <c r="E251" s="113">
        <v>70</v>
      </c>
      <c r="F251" s="32" t="s">
        <v>186</v>
      </c>
      <c r="G251" s="26">
        <f>'harga satuan'!C39</f>
        <v>4700</v>
      </c>
      <c r="I251" s="26">
        <f>G251</f>
        <v>4700</v>
      </c>
    </row>
    <row r="252" spans="1:10" ht="20.100000000000001" customHeight="1" x14ac:dyDescent="0.25">
      <c r="A252" s="1" t="s">
        <v>138</v>
      </c>
      <c r="B252" s="1"/>
      <c r="C252" s="1"/>
      <c r="D252" s="24"/>
      <c r="E252" s="63"/>
      <c r="F252" s="1"/>
    </row>
    <row r="253" spans="1:10" ht="20.100000000000001" customHeight="1" x14ac:dyDescent="0.25">
      <c r="A253" s="165"/>
      <c r="B253" s="165"/>
      <c r="C253" s="165"/>
      <c r="D253" s="165"/>
      <c r="E253" s="165"/>
      <c r="F253" s="165"/>
      <c r="H253" s="170" t="s">
        <v>325</v>
      </c>
      <c r="I253" s="170"/>
      <c r="J253" s="31">
        <f>SUM(I251:I252)</f>
        <v>4700</v>
      </c>
    </row>
    <row r="254" spans="1:10" ht="20.100000000000001" customHeight="1" x14ac:dyDescent="0.25">
      <c r="A254" s="165" t="s">
        <v>140</v>
      </c>
      <c r="B254" s="32" t="s">
        <v>114</v>
      </c>
      <c r="C254" s="32" t="s">
        <v>322</v>
      </c>
      <c r="D254" s="23" t="s">
        <v>141</v>
      </c>
      <c r="E254" s="113">
        <v>250</v>
      </c>
      <c r="F254" s="32" t="s">
        <v>142</v>
      </c>
      <c r="G254" s="26">
        <f>'harga satuan'!C4</f>
        <v>10500</v>
      </c>
      <c r="H254" s="26">
        <f t="shared" ref="H254:H265" si="42">G254/1000</f>
        <v>10.5</v>
      </c>
      <c r="I254" s="26">
        <f t="shared" ref="I254:I265" si="43">E254*H254</f>
        <v>2625</v>
      </c>
    </row>
    <row r="255" spans="1:10" ht="20.100000000000001" customHeight="1" x14ac:dyDescent="0.25">
      <c r="A255" s="165"/>
      <c r="B255" s="22" t="s">
        <v>244</v>
      </c>
      <c r="C255" s="38" t="s">
        <v>244</v>
      </c>
      <c r="D255" s="24" t="s">
        <v>119</v>
      </c>
      <c r="E255" s="113">
        <v>50</v>
      </c>
      <c r="F255" s="32" t="s">
        <v>120</v>
      </c>
      <c r="G255" s="26">
        <f>'harga satuan'!C62</f>
        <v>125000</v>
      </c>
      <c r="H255" s="26">
        <f t="shared" si="42"/>
        <v>125</v>
      </c>
      <c r="I255" s="26">
        <f t="shared" si="43"/>
        <v>6250</v>
      </c>
    </row>
    <row r="256" spans="1:10" ht="20.100000000000001" customHeight="1" x14ac:dyDescent="0.25">
      <c r="A256" s="165"/>
      <c r="C256" s="32" t="s">
        <v>320</v>
      </c>
      <c r="D256" s="23" t="s">
        <v>119</v>
      </c>
      <c r="E256" s="113">
        <v>5</v>
      </c>
      <c r="F256" s="32" t="s">
        <v>151</v>
      </c>
      <c r="G256" s="26">
        <f>'harga satuan'!C59</f>
        <v>12500</v>
      </c>
      <c r="H256" s="26">
        <f t="shared" si="42"/>
        <v>12.5</v>
      </c>
      <c r="I256" s="26">
        <f t="shared" si="43"/>
        <v>62.5</v>
      </c>
    </row>
    <row r="257" spans="1:10" ht="20.100000000000001" customHeight="1" x14ac:dyDescent="0.25">
      <c r="A257" s="165"/>
      <c r="B257" s="1" t="s">
        <v>173</v>
      </c>
      <c r="C257" s="1" t="s">
        <v>93</v>
      </c>
      <c r="D257" s="24" t="s">
        <v>119</v>
      </c>
      <c r="E257" s="63">
        <v>50</v>
      </c>
      <c r="F257" s="1" t="s">
        <v>120</v>
      </c>
      <c r="G257" s="26">
        <f>'harga satuan'!C93</f>
        <v>12000</v>
      </c>
      <c r="H257" s="26">
        <f t="shared" si="42"/>
        <v>12</v>
      </c>
      <c r="I257" s="26">
        <f t="shared" si="43"/>
        <v>600</v>
      </c>
    </row>
    <row r="258" spans="1:10" ht="20.100000000000001" customHeight="1" x14ac:dyDescent="0.25">
      <c r="A258" s="165"/>
      <c r="B258" s="1"/>
      <c r="C258" s="1" t="s">
        <v>320</v>
      </c>
      <c r="D258" s="24" t="s">
        <v>119</v>
      </c>
      <c r="E258" s="63">
        <v>5</v>
      </c>
      <c r="F258" s="1" t="s">
        <v>145</v>
      </c>
      <c r="G258" s="26">
        <f>'harga satuan'!C59</f>
        <v>12500</v>
      </c>
      <c r="H258" s="26">
        <f t="shared" si="42"/>
        <v>12.5</v>
      </c>
      <c r="I258" s="26">
        <f t="shared" si="43"/>
        <v>62.5</v>
      </c>
    </row>
    <row r="259" spans="1:10" ht="20.100000000000001" customHeight="1" x14ac:dyDescent="0.25">
      <c r="A259" s="165"/>
      <c r="B259" s="1" t="s">
        <v>245</v>
      </c>
      <c r="C259" s="32" t="s">
        <v>246</v>
      </c>
      <c r="D259" s="23" t="s">
        <v>129</v>
      </c>
      <c r="E259" s="113">
        <v>35</v>
      </c>
      <c r="F259" s="32" t="s">
        <v>154</v>
      </c>
      <c r="G259" s="26">
        <f>'harga satuan'!C17</f>
        <v>13000</v>
      </c>
      <c r="H259" s="26">
        <f t="shared" si="42"/>
        <v>13</v>
      </c>
      <c r="I259" s="26">
        <f t="shared" si="43"/>
        <v>455</v>
      </c>
    </row>
    <row r="260" spans="1:10" ht="20.100000000000001" customHeight="1" x14ac:dyDescent="0.25">
      <c r="A260" s="165"/>
      <c r="B260" s="1"/>
      <c r="C260" s="32" t="s">
        <v>128</v>
      </c>
      <c r="D260" s="23" t="s">
        <v>129</v>
      </c>
      <c r="E260" s="113">
        <v>35</v>
      </c>
      <c r="F260" s="32" t="s">
        <v>154</v>
      </c>
      <c r="G260" s="26">
        <f>'harga satuan'!C103</f>
        <v>11000</v>
      </c>
      <c r="H260" s="26">
        <f t="shared" si="42"/>
        <v>11</v>
      </c>
      <c r="I260" s="26">
        <f t="shared" si="43"/>
        <v>385</v>
      </c>
    </row>
    <row r="261" spans="1:10" ht="20.100000000000001" customHeight="1" x14ac:dyDescent="0.25">
      <c r="A261" s="165"/>
      <c r="B261" s="1"/>
      <c r="C261" s="32" t="s">
        <v>59</v>
      </c>
      <c r="D261" s="23" t="s">
        <v>129</v>
      </c>
      <c r="E261" s="113">
        <v>35</v>
      </c>
      <c r="F261" s="32" t="s">
        <v>154</v>
      </c>
      <c r="G261" s="26">
        <f>'harga satuan'!C52</f>
        <v>6500</v>
      </c>
      <c r="H261" s="26">
        <f t="shared" si="42"/>
        <v>6.5</v>
      </c>
      <c r="I261" s="26">
        <f t="shared" si="43"/>
        <v>227.5</v>
      </c>
    </row>
    <row r="262" spans="1:10" ht="20.100000000000001" customHeight="1" x14ac:dyDescent="0.25">
      <c r="A262" s="165"/>
      <c r="B262" s="1"/>
      <c r="C262" s="32" t="s">
        <v>20</v>
      </c>
      <c r="D262" s="23" t="s">
        <v>129</v>
      </c>
      <c r="E262" s="113">
        <v>35</v>
      </c>
      <c r="F262" s="32" t="s">
        <v>154</v>
      </c>
      <c r="G262" s="26">
        <f>'harga satuan'!C16</f>
        <v>11000</v>
      </c>
      <c r="H262" s="26">
        <f t="shared" si="42"/>
        <v>11</v>
      </c>
      <c r="I262" s="26">
        <f t="shared" si="43"/>
        <v>385</v>
      </c>
    </row>
    <row r="263" spans="1:10" ht="20.100000000000001" customHeight="1" x14ac:dyDescent="0.25">
      <c r="A263" s="165"/>
      <c r="B263" s="1"/>
      <c r="C263" s="32" t="s">
        <v>77</v>
      </c>
      <c r="D263" s="23" t="s">
        <v>119</v>
      </c>
      <c r="E263" s="113">
        <v>40</v>
      </c>
      <c r="F263" s="32" t="s">
        <v>162</v>
      </c>
      <c r="G263" s="26">
        <f>'harga satuan'!C77</f>
        <v>2500</v>
      </c>
      <c r="H263" s="26">
        <f t="shared" si="42"/>
        <v>2.5</v>
      </c>
      <c r="I263" s="26">
        <f t="shared" si="43"/>
        <v>100</v>
      </c>
    </row>
    <row r="264" spans="1:10" ht="20.100000000000001" customHeight="1" x14ac:dyDescent="0.25">
      <c r="A264" s="165"/>
      <c r="B264" s="1" t="s">
        <v>184</v>
      </c>
      <c r="C264" s="1" t="s">
        <v>231</v>
      </c>
      <c r="D264" s="24" t="s">
        <v>146</v>
      </c>
      <c r="E264" s="63">
        <v>20</v>
      </c>
      <c r="F264" s="33" t="s">
        <v>146</v>
      </c>
      <c r="G264" s="26">
        <f>'harga satuan'!C18</f>
        <v>30000</v>
      </c>
      <c r="H264" s="26">
        <f t="shared" si="42"/>
        <v>30</v>
      </c>
      <c r="I264" s="26">
        <f t="shared" si="43"/>
        <v>600</v>
      </c>
    </row>
    <row r="265" spans="1:10" ht="20.100000000000001" customHeight="1" x14ac:dyDescent="0.25">
      <c r="A265" s="165"/>
      <c r="B265" s="1" t="s">
        <v>131</v>
      </c>
      <c r="C265" s="1" t="s">
        <v>46</v>
      </c>
      <c r="D265" s="24" t="s">
        <v>119</v>
      </c>
      <c r="E265" s="63">
        <v>125</v>
      </c>
      <c r="F265" s="1" t="s">
        <v>132</v>
      </c>
      <c r="G265" s="26">
        <f>'harga satuan'!C40</f>
        <v>10000</v>
      </c>
      <c r="H265" s="26">
        <f t="shared" si="42"/>
        <v>10</v>
      </c>
      <c r="I265" s="26">
        <f t="shared" si="43"/>
        <v>1250</v>
      </c>
    </row>
    <row r="266" spans="1:10" ht="20.100000000000001" customHeight="1" x14ac:dyDescent="0.25">
      <c r="A266" s="165"/>
      <c r="B266" s="1" t="s">
        <v>135</v>
      </c>
      <c r="C266" s="1" t="s">
        <v>135</v>
      </c>
      <c r="D266" s="24"/>
      <c r="E266" s="63"/>
      <c r="F266" s="1" t="s">
        <v>139</v>
      </c>
      <c r="G266" s="26">
        <f>'harga satuan'!C6</f>
        <v>500</v>
      </c>
      <c r="I266" s="26">
        <f>G266</f>
        <v>500</v>
      </c>
    </row>
    <row r="267" spans="1:10" ht="20.100000000000001" customHeight="1" x14ac:dyDescent="0.25">
      <c r="A267" s="165"/>
      <c r="B267" s="165"/>
      <c r="C267" s="165"/>
      <c r="D267" s="165"/>
      <c r="E267" s="165"/>
      <c r="F267" s="165"/>
      <c r="H267" s="170" t="s">
        <v>325</v>
      </c>
      <c r="I267" s="170"/>
      <c r="J267" s="31">
        <f>SUM(I254:I266)</f>
        <v>13502.5</v>
      </c>
    </row>
    <row r="268" spans="1:10" ht="20.100000000000001" customHeight="1" x14ac:dyDescent="0.25">
      <c r="A268" s="23" t="s">
        <v>160</v>
      </c>
      <c r="B268" s="32" t="s">
        <v>247</v>
      </c>
      <c r="C268" s="39" t="s">
        <v>247</v>
      </c>
      <c r="D268" s="23" t="s">
        <v>119</v>
      </c>
      <c r="E268" s="113">
        <v>70</v>
      </c>
      <c r="F268" s="32" t="s">
        <v>186</v>
      </c>
      <c r="G268" s="26">
        <f>'harga satuan'!C54</f>
        <v>4000</v>
      </c>
      <c r="I268" s="26">
        <f>G268</f>
        <v>4000</v>
      </c>
    </row>
    <row r="269" spans="1:10" ht="20.100000000000001" customHeight="1" x14ac:dyDescent="0.25">
      <c r="A269" s="23" t="s">
        <v>161</v>
      </c>
      <c r="B269" s="1"/>
      <c r="C269" s="1"/>
      <c r="D269" s="24"/>
      <c r="E269" s="63"/>
      <c r="F269" s="1"/>
    </row>
    <row r="270" spans="1:10" s="37" customFormat="1" ht="20.100000000000001" customHeight="1" x14ac:dyDescent="0.25">
      <c r="A270" s="25"/>
      <c r="B270" s="25"/>
      <c r="C270" s="25"/>
      <c r="D270" s="25"/>
      <c r="E270" s="116"/>
      <c r="F270" s="25"/>
      <c r="G270" s="36"/>
      <c r="H270" s="170" t="s">
        <v>325</v>
      </c>
      <c r="I270" s="170"/>
      <c r="J270" s="31">
        <f>SUM(I268:I269)</f>
        <v>4000</v>
      </c>
    </row>
    <row r="271" spans="1:10" ht="20.100000000000001" customHeight="1" x14ac:dyDescent="0.25">
      <c r="A271" s="165" t="s">
        <v>163</v>
      </c>
      <c r="B271" s="32" t="s">
        <v>114</v>
      </c>
      <c r="C271" s="32" t="s">
        <v>322</v>
      </c>
      <c r="D271" s="34" t="s">
        <v>164</v>
      </c>
      <c r="E271" s="113">
        <v>225</v>
      </c>
      <c r="F271" s="32" t="s">
        <v>165</v>
      </c>
      <c r="G271" s="26">
        <f>'harga satuan'!C4</f>
        <v>10500</v>
      </c>
      <c r="H271" s="26">
        <f t="shared" ref="H271:H280" si="44">G271/1000</f>
        <v>10.5</v>
      </c>
      <c r="I271" s="26">
        <f t="shared" ref="I271:I280" si="45">E271*H271</f>
        <v>2362.5</v>
      </c>
    </row>
    <row r="272" spans="1:10" ht="20.100000000000001" customHeight="1" x14ac:dyDescent="0.25">
      <c r="A272" s="165"/>
      <c r="B272" s="1" t="s">
        <v>248</v>
      </c>
      <c r="C272" s="32" t="s">
        <v>27</v>
      </c>
      <c r="D272" s="23" t="s">
        <v>119</v>
      </c>
      <c r="E272" s="113">
        <v>40</v>
      </c>
      <c r="F272" s="32" t="s">
        <v>120</v>
      </c>
      <c r="G272" s="26">
        <f>'harga satuan'!C25</f>
        <v>110000</v>
      </c>
      <c r="H272" s="26">
        <f t="shared" si="44"/>
        <v>110</v>
      </c>
      <c r="I272" s="26">
        <f t="shared" si="45"/>
        <v>4400</v>
      </c>
    </row>
    <row r="273" spans="1:10" ht="20.100000000000001" customHeight="1" x14ac:dyDescent="0.25">
      <c r="A273" s="165"/>
      <c r="B273" s="1"/>
      <c r="C273" s="32" t="s">
        <v>181</v>
      </c>
      <c r="D273" s="23" t="s">
        <v>146</v>
      </c>
      <c r="E273" s="113">
        <v>10</v>
      </c>
      <c r="F273" s="32" t="s">
        <v>134</v>
      </c>
      <c r="G273" s="26">
        <f>'harga satuan'!C91</f>
        <v>24000</v>
      </c>
      <c r="H273" s="26">
        <f t="shared" si="44"/>
        <v>24</v>
      </c>
      <c r="I273" s="26">
        <f t="shared" si="45"/>
        <v>240</v>
      </c>
    </row>
    <row r="274" spans="1:10" ht="20.100000000000001" customHeight="1" x14ac:dyDescent="0.25">
      <c r="A274" s="165"/>
      <c r="B274" s="1" t="s">
        <v>249</v>
      </c>
      <c r="C274" s="1" t="s">
        <v>93</v>
      </c>
      <c r="D274" s="24" t="s">
        <v>119</v>
      </c>
      <c r="E274" s="63">
        <v>50</v>
      </c>
      <c r="F274" s="1" t="s">
        <v>120</v>
      </c>
      <c r="G274" s="26">
        <f>'harga satuan'!C93</f>
        <v>12000</v>
      </c>
      <c r="H274" s="26">
        <f t="shared" si="44"/>
        <v>12</v>
      </c>
      <c r="I274" s="26">
        <f t="shared" si="45"/>
        <v>600</v>
      </c>
    </row>
    <row r="275" spans="1:10" ht="20.100000000000001" customHeight="1" x14ac:dyDescent="0.25">
      <c r="A275" s="165"/>
      <c r="B275" s="1"/>
      <c r="C275" s="1" t="s">
        <v>23</v>
      </c>
      <c r="D275" s="24" t="s">
        <v>146</v>
      </c>
      <c r="E275" s="63">
        <v>10</v>
      </c>
      <c r="F275" s="1"/>
      <c r="G275" s="26">
        <f>'harga satuan'!C19</f>
        <v>30000</v>
      </c>
      <c r="H275" s="26">
        <f t="shared" si="44"/>
        <v>30</v>
      </c>
      <c r="I275" s="26">
        <f t="shared" si="45"/>
        <v>300</v>
      </c>
    </row>
    <row r="276" spans="1:10" ht="20.100000000000001" customHeight="1" x14ac:dyDescent="0.25">
      <c r="A276" s="165"/>
      <c r="B276" s="1"/>
      <c r="C276" s="1" t="s">
        <v>320</v>
      </c>
      <c r="D276" s="24" t="s">
        <v>121</v>
      </c>
      <c r="E276" s="63" t="s">
        <v>122</v>
      </c>
      <c r="F276" s="33" t="s">
        <v>123</v>
      </c>
      <c r="G276" s="26">
        <f>'harga satuan'!C59</f>
        <v>12500</v>
      </c>
      <c r="H276" s="26">
        <f t="shared" si="44"/>
        <v>12.5</v>
      </c>
      <c r="I276" s="26">
        <f t="shared" si="45"/>
        <v>31.25</v>
      </c>
    </row>
    <row r="277" spans="1:10" ht="20.100000000000001" customHeight="1" x14ac:dyDescent="0.25">
      <c r="A277" s="165"/>
      <c r="B277" s="1" t="s">
        <v>250</v>
      </c>
      <c r="C277" s="1" t="s">
        <v>226</v>
      </c>
      <c r="D277" s="24" t="s">
        <v>121</v>
      </c>
      <c r="E277" s="63">
        <v>65</v>
      </c>
      <c r="F277" s="33" t="s">
        <v>126</v>
      </c>
      <c r="G277" s="26">
        <f>'harga satuan'!C45</f>
        <v>5500</v>
      </c>
      <c r="H277" s="26">
        <f t="shared" si="44"/>
        <v>5.5</v>
      </c>
      <c r="I277" s="26">
        <f t="shared" si="45"/>
        <v>357.5</v>
      </c>
    </row>
    <row r="278" spans="1:10" ht="20.100000000000001" customHeight="1" x14ac:dyDescent="0.25">
      <c r="A278" s="165"/>
      <c r="B278" s="1"/>
      <c r="C278" s="1" t="s">
        <v>251</v>
      </c>
      <c r="D278" s="24" t="s">
        <v>121</v>
      </c>
      <c r="E278" s="63">
        <v>65</v>
      </c>
      <c r="F278" s="33" t="s">
        <v>126</v>
      </c>
      <c r="G278" s="26">
        <f>'harga satuan'!C55</f>
        <v>6000</v>
      </c>
      <c r="H278" s="26">
        <f t="shared" si="44"/>
        <v>6</v>
      </c>
      <c r="I278" s="26">
        <f t="shared" si="45"/>
        <v>390</v>
      </c>
    </row>
    <row r="279" spans="1:10" ht="20.100000000000001" customHeight="1" x14ac:dyDescent="0.25">
      <c r="A279" s="165"/>
      <c r="C279" s="32" t="s">
        <v>77</v>
      </c>
      <c r="D279" s="23" t="s">
        <v>119</v>
      </c>
      <c r="E279" s="113">
        <v>40</v>
      </c>
      <c r="F279" s="32" t="s">
        <v>162</v>
      </c>
      <c r="G279" s="26">
        <f>'harga satuan'!C77</f>
        <v>2500</v>
      </c>
      <c r="H279" s="26">
        <f t="shared" si="44"/>
        <v>2.5</v>
      </c>
      <c r="I279" s="26">
        <f t="shared" si="45"/>
        <v>100</v>
      </c>
    </row>
    <row r="280" spans="1:10" ht="20.100000000000001" customHeight="1" x14ac:dyDescent="0.25">
      <c r="A280" s="165"/>
      <c r="B280" s="1" t="s">
        <v>131</v>
      </c>
      <c r="C280" s="1" t="s">
        <v>83</v>
      </c>
      <c r="D280" s="24" t="s">
        <v>119</v>
      </c>
      <c r="E280" s="63">
        <v>200</v>
      </c>
      <c r="F280" s="1" t="s">
        <v>157</v>
      </c>
      <c r="G280" s="26">
        <f>'harga satuan'!C82</f>
        <v>8200</v>
      </c>
      <c r="H280" s="26">
        <f t="shared" si="44"/>
        <v>8.1999999999999993</v>
      </c>
      <c r="I280" s="26">
        <f t="shared" si="45"/>
        <v>1639.9999999999998</v>
      </c>
    </row>
    <row r="281" spans="1:10" ht="20.100000000000001" customHeight="1" x14ac:dyDescent="0.25">
      <c r="A281" s="165"/>
      <c r="B281" s="1" t="s">
        <v>135</v>
      </c>
      <c r="C281" s="1" t="s">
        <v>135</v>
      </c>
      <c r="D281" s="24"/>
      <c r="E281" s="63"/>
      <c r="F281" s="1" t="s">
        <v>139</v>
      </c>
      <c r="G281" s="26">
        <v>500</v>
      </c>
      <c r="I281" s="26">
        <f>G281</f>
        <v>500</v>
      </c>
    </row>
    <row r="282" spans="1:10" ht="20.100000000000001" customHeight="1" x14ac:dyDescent="0.25">
      <c r="A282" s="165"/>
      <c r="B282" s="165"/>
      <c r="C282" s="165"/>
      <c r="D282" s="165"/>
      <c r="E282" s="165"/>
      <c r="F282" s="165"/>
      <c r="H282" s="170" t="s">
        <v>325</v>
      </c>
      <c r="I282" s="170"/>
      <c r="J282" s="31">
        <f>SUM(I271:I281)</f>
        <v>10921.25</v>
      </c>
    </row>
    <row r="283" spans="1:10" s="28" customFormat="1" ht="20.100000000000001" customHeight="1" x14ac:dyDescent="0.25">
      <c r="A283" s="168" t="s">
        <v>252</v>
      </c>
      <c r="B283" s="168"/>
      <c r="C283" s="35"/>
      <c r="D283" s="35"/>
      <c r="E283" s="115"/>
      <c r="F283" s="35"/>
      <c r="G283" s="29"/>
      <c r="H283" s="29"/>
      <c r="I283" s="29"/>
    </row>
    <row r="284" spans="1:10" ht="20.100000000000001" customHeight="1" x14ac:dyDescent="0.25">
      <c r="A284" s="167" t="s">
        <v>105</v>
      </c>
      <c r="B284" s="167" t="s">
        <v>106</v>
      </c>
      <c r="C284" s="30" t="s">
        <v>107</v>
      </c>
      <c r="D284" s="167" t="s">
        <v>108</v>
      </c>
      <c r="E284" s="167"/>
      <c r="F284" s="167"/>
      <c r="G284" s="170" t="s">
        <v>316</v>
      </c>
      <c r="H284" s="170"/>
      <c r="I284" s="172" t="s">
        <v>319</v>
      </c>
    </row>
    <row r="285" spans="1:10" ht="20.100000000000001" customHeight="1" x14ac:dyDescent="0.25">
      <c r="A285" s="167"/>
      <c r="B285" s="167"/>
      <c r="C285" s="30" t="s">
        <v>109</v>
      </c>
      <c r="D285" s="30" t="s">
        <v>110</v>
      </c>
      <c r="E285" s="114" t="s">
        <v>171</v>
      </c>
      <c r="F285" s="30" t="s">
        <v>112</v>
      </c>
      <c r="G285" s="29" t="s">
        <v>317</v>
      </c>
      <c r="H285" s="29" t="s">
        <v>318</v>
      </c>
      <c r="I285" s="172"/>
    </row>
    <row r="286" spans="1:10" ht="20.100000000000001" customHeight="1" x14ac:dyDescent="0.25">
      <c r="A286" s="165" t="s">
        <v>113</v>
      </c>
      <c r="B286" s="1" t="s">
        <v>253</v>
      </c>
      <c r="C286" s="1" t="s">
        <v>322</v>
      </c>
      <c r="D286" s="24" t="s">
        <v>115</v>
      </c>
      <c r="E286" s="63">
        <v>200</v>
      </c>
      <c r="F286" s="1" t="s">
        <v>116</v>
      </c>
      <c r="G286" s="26">
        <f>'harga satuan'!C4</f>
        <v>10500</v>
      </c>
      <c r="H286" s="26">
        <f t="shared" ref="H286:H296" si="46">G286/1000</f>
        <v>10.5</v>
      </c>
      <c r="I286" s="26">
        <f t="shared" ref="I286:I296" si="47">E286*H286</f>
        <v>2100</v>
      </c>
    </row>
    <row r="287" spans="1:10" ht="20.100000000000001" customHeight="1" x14ac:dyDescent="0.25">
      <c r="A287" s="165"/>
      <c r="B287" s="1"/>
      <c r="C287" s="38" t="s">
        <v>254</v>
      </c>
      <c r="D287" s="24" t="s">
        <v>129</v>
      </c>
      <c r="E287" s="63">
        <v>20</v>
      </c>
      <c r="F287" s="1" t="s">
        <v>255</v>
      </c>
      <c r="G287" s="26">
        <f>'harga satuan'!C83</f>
        <v>35000</v>
      </c>
      <c r="H287" s="26">
        <f t="shared" si="46"/>
        <v>35</v>
      </c>
      <c r="I287" s="26">
        <f t="shared" si="47"/>
        <v>700</v>
      </c>
    </row>
    <row r="288" spans="1:10" ht="20.100000000000001" customHeight="1" x14ac:dyDescent="0.25">
      <c r="A288" s="165"/>
      <c r="B288" s="1"/>
      <c r="C288" s="32" t="s">
        <v>320</v>
      </c>
      <c r="D288" s="23" t="s">
        <v>119</v>
      </c>
      <c r="E288" s="113">
        <v>5</v>
      </c>
      <c r="F288" s="32" t="s">
        <v>151</v>
      </c>
      <c r="G288" s="26">
        <f>'harga satuan'!C59</f>
        <v>12500</v>
      </c>
      <c r="H288" s="26">
        <f t="shared" si="46"/>
        <v>12.5</v>
      </c>
      <c r="I288" s="26">
        <f t="shared" si="47"/>
        <v>62.5</v>
      </c>
    </row>
    <row r="289" spans="1:10" ht="20.100000000000001" customHeight="1" x14ac:dyDescent="0.25">
      <c r="A289" s="165"/>
      <c r="B289" s="32" t="s">
        <v>256</v>
      </c>
      <c r="C289" s="1" t="s">
        <v>92</v>
      </c>
      <c r="D289" s="24" t="s">
        <v>119</v>
      </c>
      <c r="E289" s="63">
        <v>65</v>
      </c>
      <c r="F289" s="1" t="s">
        <v>167</v>
      </c>
      <c r="G289" s="26">
        <f>'harga satuan'!C91</f>
        <v>24000</v>
      </c>
      <c r="H289" s="26">
        <f t="shared" si="46"/>
        <v>24</v>
      </c>
      <c r="I289" s="26">
        <f t="shared" si="47"/>
        <v>1560</v>
      </c>
    </row>
    <row r="290" spans="1:10" ht="20.100000000000001" customHeight="1" x14ac:dyDescent="0.25">
      <c r="A290" s="165"/>
      <c r="C290" s="1" t="s">
        <v>320</v>
      </c>
      <c r="D290" s="24" t="s">
        <v>119</v>
      </c>
      <c r="E290" s="63">
        <v>5</v>
      </c>
      <c r="F290" s="1" t="s">
        <v>145</v>
      </c>
      <c r="G290" s="26">
        <f>'harga satuan'!C59</f>
        <v>12500</v>
      </c>
      <c r="H290" s="26">
        <f t="shared" si="46"/>
        <v>12.5</v>
      </c>
      <c r="I290" s="26">
        <f t="shared" si="47"/>
        <v>62.5</v>
      </c>
    </row>
    <row r="291" spans="1:10" ht="20.100000000000001" customHeight="1" x14ac:dyDescent="0.25">
      <c r="A291" s="165"/>
      <c r="B291" s="32" t="s">
        <v>188</v>
      </c>
      <c r="C291" s="1" t="s">
        <v>93</v>
      </c>
      <c r="D291" s="24" t="s">
        <v>119</v>
      </c>
      <c r="E291" s="63">
        <v>50</v>
      </c>
      <c r="F291" s="1" t="s">
        <v>120</v>
      </c>
      <c r="G291" s="26">
        <f>'harga satuan'!C93</f>
        <v>12000</v>
      </c>
      <c r="H291" s="26">
        <f t="shared" si="46"/>
        <v>12</v>
      </c>
      <c r="I291" s="26">
        <f t="shared" si="47"/>
        <v>600</v>
      </c>
    </row>
    <row r="292" spans="1:10" ht="20.100000000000001" customHeight="1" x14ac:dyDescent="0.25">
      <c r="A292" s="165"/>
      <c r="C292" s="1" t="s">
        <v>320</v>
      </c>
      <c r="D292" s="24" t="s">
        <v>119</v>
      </c>
      <c r="E292" s="63">
        <v>5</v>
      </c>
      <c r="F292" s="1" t="s">
        <v>145</v>
      </c>
      <c r="G292" s="26">
        <f>'harga satuan'!C59</f>
        <v>12500</v>
      </c>
      <c r="H292" s="26">
        <f t="shared" si="46"/>
        <v>12.5</v>
      </c>
      <c r="I292" s="26">
        <f t="shared" si="47"/>
        <v>62.5</v>
      </c>
    </row>
    <row r="293" spans="1:10" ht="20.100000000000001" customHeight="1" x14ac:dyDescent="0.25">
      <c r="A293" s="165"/>
      <c r="C293" s="1" t="s">
        <v>98</v>
      </c>
      <c r="D293" s="24" t="s">
        <v>146</v>
      </c>
      <c r="E293" s="63">
        <v>10</v>
      </c>
      <c r="F293" s="1" t="s">
        <v>134</v>
      </c>
      <c r="G293" s="26">
        <f>'harga satuan'!C98</f>
        <v>8000</v>
      </c>
      <c r="H293" s="26">
        <f t="shared" si="46"/>
        <v>8</v>
      </c>
      <c r="I293" s="26">
        <f t="shared" si="47"/>
        <v>80</v>
      </c>
    </row>
    <row r="294" spans="1:10" ht="20.100000000000001" customHeight="1" x14ac:dyDescent="0.25">
      <c r="A294" s="165"/>
      <c r="B294" s="32" t="s">
        <v>257</v>
      </c>
      <c r="C294" s="32" t="s">
        <v>258</v>
      </c>
      <c r="D294" s="24" t="s">
        <v>119</v>
      </c>
      <c r="E294" s="113">
        <v>100</v>
      </c>
      <c r="F294" s="32" t="s">
        <v>139</v>
      </c>
      <c r="G294" s="26">
        <f>'harga satuan'!C51</f>
        <v>6500</v>
      </c>
      <c r="H294" s="26">
        <f t="shared" si="46"/>
        <v>6.5</v>
      </c>
      <c r="I294" s="26">
        <f t="shared" si="47"/>
        <v>650</v>
      </c>
    </row>
    <row r="295" spans="1:10" ht="20.100000000000001" customHeight="1" x14ac:dyDescent="0.25">
      <c r="A295" s="165"/>
      <c r="B295" s="1" t="s">
        <v>131</v>
      </c>
      <c r="C295" s="32" t="s">
        <v>62</v>
      </c>
      <c r="D295" s="24" t="s">
        <v>119</v>
      </c>
      <c r="E295" s="113">
        <v>200</v>
      </c>
      <c r="F295" s="1" t="s">
        <v>157</v>
      </c>
      <c r="G295" s="26">
        <f>'harga satuan'!C57</f>
        <v>14500</v>
      </c>
      <c r="H295" s="26">
        <f t="shared" si="46"/>
        <v>14.5</v>
      </c>
      <c r="I295" s="26">
        <f t="shared" si="47"/>
        <v>2900</v>
      </c>
    </row>
    <row r="296" spans="1:10" ht="20.100000000000001" customHeight="1" x14ac:dyDescent="0.25">
      <c r="A296" s="165"/>
      <c r="B296" s="1" t="s">
        <v>133</v>
      </c>
      <c r="C296" s="1" t="s">
        <v>35</v>
      </c>
      <c r="D296" s="24" t="s">
        <v>119</v>
      </c>
      <c r="E296" s="63">
        <v>13</v>
      </c>
      <c r="F296" s="1" t="s">
        <v>134</v>
      </c>
      <c r="G296" s="26">
        <f>'harga satuan'!C31</f>
        <v>13500</v>
      </c>
      <c r="H296" s="26">
        <f t="shared" si="46"/>
        <v>13.5</v>
      </c>
      <c r="I296" s="26">
        <f t="shared" si="47"/>
        <v>175.5</v>
      </c>
    </row>
    <row r="297" spans="1:10" ht="20.100000000000001" customHeight="1" x14ac:dyDescent="0.25">
      <c r="A297" s="165"/>
      <c r="B297" s="1" t="s">
        <v>135</v>
      </c>
      <c r="C297" s="1" t="s">
        <v>135</v>
      </c>
      <c r="D297" s="24"/>
      <c r="E297" s="63"/>
      <c r="F297" s="1" t="s">
        <v>139</v>
      </c>
      <c r="G297" s="26">
        <v>500</v>
      </c>
      <c r="I297" s="26">
        <f>G297</f>
        <v>500</v>
      </c>
    </row>
    <row r="298" spans="1:10" ht="20.100000000000001" customHeight="1" x14ac:dyDescent="0.25">
      <c r="A298" s="165"/>
      <c r="B298" s="165"/>
      <c r="C298" s="165"/>
      <c r="D298" s="165"/>
      <c r="E298" s="165"/>
      <c r="F298" s="165"/>
      <c r="H298" s="170" t="s">
        <v>325</v>
      </c>
      <c r="I298" s="170"/>
      <c r="J298" s="31">
        <f>SUM(I286:I297)</f>
        <v>9453</v>
      </c>
    </row>
    <row r="299" spans="1:10" ht="20.100000000000001" customHeight="1" x14ac:dyDescent="0.25">
      <c r="A299" s="1" t="s">
        <v>136</v>
      </c>
      <c r="B299" s="32" t="s">
        <v>259</v>
      </c>
      <c r="C299" s="39" t="s">
        <v>259</v>
      </c>
      <c r="D299" s="23" t="s">
        <v>119</v>
      </c>
      <c r="E299" s="113">
        <v>70</v>
      </c>
      <c r="F299" s="32" t="s">
        <v>186</v>
      </c>
      <c r="G299" s="26">
        <f>'harga satuan'!C71</f>
        <v>3000</v>
      </c>
      <c r="I299" s="26">
        <f>G299</f>
        <v>3000</v>
      </c>
    </row>
    <row r="300" spans="1:10" ht="20.100000000000001" customHeight="1" x14ac:dyDescent="0.25">
      <c r="A300" s="1" t="s">
        <v>138</v>
      </c>
      <c r="B300" s="1"/>
      <c r="C300" s="1"/>
      <c r="D300" s="24"/>
      <c r="E300" s="63"/>
      <c r="F300" s="1"/>
    </row>
    <row r="301" spans="1:10" ht="20.100000000000001" customHeight="1" x14ac:dyDescent="0.25">
      <c r="A301" s="1"/>
      <c r="B301" s="1"/>
      <c r="C301" s="1"/>
      <c r="D301" s="1"/>
      <c r="E301" s="63"/>
      <c r="F301" s="1"/>
      <c r="H301" s="170" t="s">
        <v>325</v>
      </c>
      <c r="I301" s="170"/>
      <c r="J301" s="31">
        <f>SUM(I299:I300)</f>
        <v>3000</v>
      </c>
    </row>
    <row r="302" spans="1:10" ht="20.100000000000001" customHeight="1" x14ac:dyDescent="0.25">
      <c r="A302" s="165" t="s">
        <v>140</v>
      </c>
      <c r="B302" s="32" t="s">
        <v>114</v>
      </c>
      <c r="C302" s="32" t="s">
        <v>322</v>
      </c>
      <c r="D302" s="23" t="s">
        <v>141</v>
      </c>
      <c r="E302" s="113">
        <v>250</v>
      </c>
      <c r="F302" s="32" t="s">
        <v>142</v>
      </c>
      <c r="G302" s="26">
        <f>'harga satuan'!C4</f>
        <v>10500</v>
      </c>
      <c r="H302" s="26">
        <f t="shared" ref="H302:H314" si="48">G302/1000</f>
        <v>10.5</v>
      </c>
      <c r="I302" s="26">
        <f t="shared" ref="I302:I314" si="49">E302*H302</f>
        <v>2625</v>
      </c>
    </row>
    <row r="303" spans="1:10" ht="20.100000000000001" customHeight="1" x14ac:dyDescent="0.25">
      <c r="A303" s="165"/>
      <c r="B303" s="1" t="s">
        <v>260</v>
      </c>
      <c r="C303" s="1" t="s">
        <v>261</v>
      </c>
      <c r="D303" s="24" t="s">
        <v>119</v>
      </c>
      <c r="E303" s="63">
        <v>100</v>
      </c>
      <c r="F303" s="1" t="s">
        <v>120</v>
      </c>
      <c r="G303" s="26">
        <f>'harga satuan'!C56</f>
        <v>23500</v>
      </c>
      <c r="H303" s="26">
        <f t="shared" si="48"/>
        <v>23.5</v>
      </c>
      <c r="I303" s="26">
        <f t="shared" si="49"/>
        <v>2350</v>
      </c>
    </row>
    <row r="304" spans="1:10" ht="20.100000000000001" customHeight="1" x14ac:dyDescent="0.25">
      <c r="A304" s="165"/>
      <c r="B304" s="1"/>
      <c r="C304" s="32" t="s">
        <v>320</v>
      </c>
      <c r="D304" s="24" t="s">
        <v>119</v>
      </c>
      <c r="E304" s="63">
        <v>5</v>
      </c>
      <c r="F304" s="1" t="s">
        <v>145</v>
      </c>
      <c r="G304" s="26">
        <f>'harga satuan'!C59</f>
        <v>12500</v>
      </c>
      <c r="H304" s="26">
        <f t="shared" si="48"/>
        <v>12.5</v>
      </c>
      <c r="I304" s="26">
        <f t="shared" si="49"/>
        <v>62.5</v>
      </c>
    </row>
    <row r="305" spans="1:18" ht="20.100000000000001" customHeight="1" x14ac:dyDescent="0.25">
      <c r="A305" s="165"/>
      <c r="B305" s="32" t="s">
        <v>262</v>
      </c>
      <c r="C305" s="1" t="s">
        <v>263</v>
      </c>
      <c r="D305" s="24" t="s">
        <v>119</v>
      </c>
      <c r="E305" s="63">
        <v>110</v>
      </c>
      <c r="F305" s="1" t="s">
        <v>132</v>
      </c>
      <c r="G305" s="26">
        <f>'harga satuan'!C86</f>
        <v>13000</v>
      </c>
      <c r="H305" s="26">
        <f t="shared" si="48"/>
        <v>13</v>
      </c>
      <c r="I305" s="26">
        <f t="shared" si="49"/>
        <v>1430</v>
      </c>
    </row>
    <row r="306" spans="1:18" ht="20.100000000000001" customHeight="1" x14ac:dyDescent="0.25">
      <c r="A306" s="165"/>
      <c r="C306" s="1" t="s">
        <v>320</v>
      </c>
      <c r="D306" s="24" t="s">
        <v>119</v>
      </c>
      <c r="E306" s="63">
        <v>5</v>
      </c>
      <c r="F306" s="1" t="s">
        <v>145</v>
      </c>
      <c r="G306" s="26">
        <f>'harga satuan'!C59</f>
        <v>12500</v>
      </c>
      <c r="H306" s="26">
        <f t="shared" si="48"/>
        <v>12.5</v>
      </c>
      <c r="I306" s="26">
        <f t="shared" si="49"/>
        <v>62.5</v>
      </c>
    </row>
    <row r="307" spans="1:18" ht="20.100000000000001" customHeight="1" x14ac:dyDescent="0.25">
      <c r="A307" s="165"/>
      <c r="C307" s="1" t="s">
        <v>98</v>
      </c>
      <c r="D307" s="24" t="s">
        <v>146</v>
      </c>
      <c r="E307" s="63">
        <v>10</v>
      </c>
      <c r="F307" s="1" t="s">
        <v>147</v>
      </c>
      <c r="G307" s="26">
        <f>'harga satuan'!C98</f>
        <v>8000</v>
      </c>
      <c r="H307" s="26">
        <f t="shared" si="48"/>
        <v>8</v>
      </c>
      <c r="I307" s="26">
        <f t="shared" si="49"/>
        <v>80</v>
      </c>
    </row>
    <row r="308" spans="1:18" ht="20.100000000000001" customHeight="1" x14ac:dyDescent="0.25">
      <c r="A308" s="165"/>
      <c r="B308" s="32" t="s">
        <v>183</v>
      </c>
      <c r="C308" s="32" t="s">
        <v>48</v>
      </c>
      <c r="D308" s="23" t="s">
        <v>129</v>
      </c>
      <c r="E308" s="113">
        <v>35</v>
      </c>
      <c r="F308" s="32" t="s">
        <v>154</v>
      </c>
      <c r="G308" s="26">
        <f>'harga satuan'!C42</f>
        <v>10000</v>
      </c>
      <c r="H308" s="26">
        <f t="shared" si="48"/>
        <v>10</v>
      </c>
      <c r="I308" s="26">
        <f t="shared" si="49"/>
        <v>350</v>
      </c>
    </row>
    <row r="309" spans="1:18" ht="20.100000000000001" customHeight="1" x14ac:dyDescent="0.25">
      <c r="A309" s="165"/>
      <c r="C309" s="32" t="s">
        <v>28</v>
      </c>
      <c r="D309" s="23" t="s">
        <v>129</v>
      </c>
      <c r="E309" s="113">
        <v>35</v>
      </c>
      <c r="F309" s="32" t="s">
        <v>154</v>
      </c>
      <c r="G309" s="26">
        <f>'harga satuan'!C26</f>
        <v>15000</v>
      </c>
      <c r="H309" s="26">
        <f t="shared" si="48"/>
        <v>15</v>
      </c>
      <c r="I309" s="26">
        <f t="shared" si="49"/>
        <v>525</v>
      </c>
    </row>
    <row r="310" spans="1:18" ht="20.100000000000001" customHeight="1" x14ac:dyDescent="0.25">
      <c r="A310" s="165"/>
      <c r="C310" s="32" t="s">
        <v>99</v>
      </c>
      <c r="D310" s="23" t="s">
        <v>129</v>
      </c>
      <c r="E310" s="113">
        <v>35</v>
      </c>
      <c r="F310" s="32" t="s">
        <v>154</v>
      </c>
      <c r="G310" s="26">
        <f>'harga satuan'!C100</f>
        <v>6500</v>
      </c>
      <c r="H310" s="26">
        <f t="shared" si="48"/>
        <v>6.5</v>
      </c>
      <c r="I310" s="26">
        <f t="shared" si="49"/>
        <v>227.5</v>
      </c>
    </row>
    <row r="311" spans="1:18" ht="20.100000000000001" customHeight="1" x14ac:dyDescent="0.25">
      <c r="A311" s="165"/>
      <c r="C311" s="32" t="s">
        <v>60</v>
      </c>
      <c r="D311" s="23" t="s">
        <v>129</v>
      </c>
      <c r="E311" s="113">
        <v>35</v>
      </c>
      <c r="F311" s="32" t="s">
        <v>154</v>
      </c>
      <c r="G311" s="26">
        <f>'harga satuan'!C55</f>
        <v>6000</v>
      </c>
      <c r="H311" s="26">
        <f t="shared" si="48"/>
        <v>6</v>
      </c>
      <c r="I311" s="26">
        <f t="shared" si="49"/>
        <v>210</v>
      </c>
    </row>
    <row r="312" spans="1:18" ht="20.100000000000001" customHeight="1" x14ac:dyDescent="0.25">
      <c r="A312" s="165"/>
      <c r="C312" s="32" t="s">
        <v>11</v>
      </c>
      <c r="D312" s="23" t="s">
        <v>146</v>
      </c>
      <c r="E312" s="113">
        <v>5</v>
      </c>
      <c r="G312" s="26">
        <f>'harga satuan'!C7</f>
        <v>40000</v>
      </c>
      <c r="H312" s="26">
        <f t="shared" si="48"/>
        <v>40</v>
      </c>
      <c r="I312" s="26">
        <f t="shared" si="49"/>
        <v>200</v>
      </c>
    </row>
    <row r="313" spans="1:18" ht="20.100000000000001" customHeight="1" x14ac:dyDescent="0.25">
      <c r="A313" s="165"/>
      <c r="B313" s="1" t="s">
        <v>184</v>
      </c>
      <c r="C313" s="1" t="s">
        <v>231</v>
      </c>
      <c r="D313" s="24" t="s">
        <v>146</v>
      </c>
      <c r="E313" s="63">
        <v>20</v>
      </c>
      <c r="F313" s="33" t="s">
        <v>146</v>
      </c>
      <c r="G313" s="26">
        <f>'harga satuan'!C18</f>
        <v>30000</v>
      </c>
      <c r="H313" s="26">
        <f t="shared" si="48"/>
        <v>30</v>
      </c>
      <c r="I313" s="26">
        <f t="shared" si="49"/>
        <v>600</v>
      </c>
    </row>
    <row r="314" spans="1:18" ht="20.100000000000001" customHeight="1" x14ac:dyDescent="0.25">
      <c r="A314" s="165"/>
      <c r="B314" s="1" t="s">
        <v>131</v>
      </c>
      <c r="C314" s="1" t="s">
        <v>83</v>
      </c>
      <c r="D314" s="24" t="s">
        <v>119</v>
      </c>
      <c r="E314" s="63">
        <v>200</v>
      </c>
      <c r="F314" s="1" t="s">
        <v>157</v>
      </c>
      <c r="G314" s="26">
        <f>'harga satuan'!C82</f>
        <v>8200</v>
      </c>
      <c r="H314" s="26">
        <f t="shared" si="48"/>
        <v>8.1999999999999993</v>
      </c>
      <c r="I314" s="26">
        <f t="shared" si="49"/>
        <v>1639.9999999999998</v>
      </c>
    </row>
    <row r="315" spans="1:18" ht="20.100000000000001" customHeight="1" x14ac:dyDescent="0.25">
      <c r="A315" s="165"/>
      <c r="B315" s="1" t="s">
        <v>135</v>
      </c>
      <c r="C315" s="1" t="s">
        <v>135</v>
      </c>
      <c r="D315" s="24"/>
      <c r="E315" s="63"/>
      <c r="F315" s="1" t="s">
        <v>139</v>
      </c>
      <c r="G315" s="26">
        <v>500</v>
      </c>
      <c r="I315" s="26">
        <f>G315</f>
        <v>500</v>
      </c>
    </row>
    <row r="316" spans="1:18" s="37" customFormat="1" ht="20.100000000000001" customHeight="1" x14ac:dyDescent="0.25">
      <c r="A316" s="22"/>
      <c r="B316" s="22"/>
      <c r="C316" s="22"/>
      <c r="D316" s="22"/>
      <c r="E316" s="116"/>
      <c r="F316" s="22"/>
      <c r="G316" s="36"/>
      <c r="H316" s="170" t="s">
        <v>325</v>
      </c>
      <c r="I316" s="170"/>
      <c r="J316" s="31">
        <f>SUM(I302:I315)</f>
        <v>10862.5</v>
      </c>
      <c r="K316" s="22"/>
      <c r="L316" s="22"/>
      <c r="N316" s="22"/>
      <c r="R316" s="22"/>
    </row>
    <row r="317" spans="1:18" ht="20.100000000000001" customHeight="1" x14ac:dyDescent="0.25">
      <c r="A317" s="23" t="s">
        <v>160</v>
      </c>
      <c r="B317" s="32" t="s">
        <v>264</v>
      </c>
      <c r="C317" s="39" t="s">
        <v>264</v>
      </c>
      <c r="D317" s="23" t="s">
        <v>119</v>
      </c>
      <c r="E317" s="113">
        <v>70</v>
      </c>
      <c r="F317" s="32" t="s">
        <v>186</v>
      </c>
      <c r="G317" s="26">
        <f>'harga satuan'!C13</f>
        <v>2600</v>
      </c>
      <c r="I317" s="26">
        <f>G317</f>
        <v>2600</v>
      </c>
    </row>
    <row r="318" spans="1:18" ht="20.100000000000001" customHeight="1" x14ac:dyDescent="0.25">
      <c r="A318" s="23" t="s">
        <v>161</v>
      </c>
      <c r="B318" s="1" t="s">
        <v>84</v>
      </c>
      <c r="C318" s="1" t="s">
        <v>84</v>
      </c>
      <c r="D318" s="24" t="s">
        <v>119</v>
      </c>
      <c r="E318" s="63">
        <v>200</v>
      </c>
      <c r="F318" s="1" t="s">
        <v>139</v>
      </c>
      <c r="G318" s="26">
        <f>'harga satuan'!C84</f>
        <v>17200</v>
      </c>
      <c r="H318" s="26">
        <f t="shared" ref="H318" si="50">G318/1000</f>
        <v>17.2</v>
      </c>
      <c r="I318" s="26">
        <f t="shared" ref="I318" si="51">E318*H318</f>
        <v>3440</v>
      </c>
    </row>
    <row r="319" spans="1:18" ht="20.100000000000001" customHeight="1" x14ac:dyDescent="0.25">
      <c r="A319" s="1"/>
      <c r="B319" s="1"/>
      <c r="C319" s="1"/>
      <c r="D319" s="1"/>
      <c r="E319" s="63"/>
      <c r="F319" s="1"/>
      <c r="H319" s="170" t="s">
        <v>325</v>
      </c>
      <c r="I319" s="170"/>
      <c r="J319" s="31">
        <f>SUM(I317:I318)</f>
        <v>6040</v>
      </c>
    </row>
    <row r="320" spans="1:18" ht="20.100000000000001" customHeight="1" x14ac:dyDescent="0.25">
      <c r="A320" s="165" t="s">
        <v>163</v>
      </c>
      <c r="B320" s="32" t="s">
        <v>114</v>
      </c>
      <c r="C320" s="32" t="s">
        <v>322</v>
      </c>
      <c r="D320" s="34" t="s">
        <v>164</v>
      </c>
      <c r="E320" s="113">
        <v>225</v>
      </c>
      <c r="F320" s="32" t="s">
        <v>165</v>
      </c>
      <c r="G320" s="26">
        <f>'harga satuan'!C4</f>
        <v>10500</v>
      </c>
      <c r="H320" s="26">
        <f t="shared" ref="H320:H328" si="52">G320/1000</f>
        <v>10.5</v>
      </c>
      <c r="I320" s="26">
        <f t="shared" ref="I320:I328" si="53">E320*H320</f>
        <v>2362.5</v>
      </c>
    </row>
    <row r="321" spans="1:10" ht="20.100000000000001" customHeight="1" x14ac:dyDescent="0.25">
      <c r="A321" s="165"/>
      <c r="B321" s="1" t="s">
        <v>265</v>
      </c>
      <c r="C321" s="32" t="s">
        <v>27</v>
      </c>
      <c r="D321" s="23" t="s">
        <v>119</v>
      </c>
      <c r="E321" s="113">
        <v>40</v>
      </c>
      <c r="F321" s="32" t="s">
        <v>120</v>
      </c>
      <c r="G321" s="26">
        <f>'harga satuan'!C25</f>
        <v>110000</v>
      </c>
      <c r="H321" s="26">
        <f t="shared" si="52"/>
        <v>110</v>
      </c>
      <c r="I321" s="26">
        <f t="shared" si="53"/>
        <v>4400</v>
      </c>
    </row>
    <row r="322" spans="1:10" ht="20.100000000000001" customHeight="1" x14ac:dyDescent="0.25">
      <c r="A322" s="165"/>
      <c r="B322" s="1" t="s">
        <v>266</v>
      </c>
      <c r="C322" s="1" t="s">
        <v>88</v>
      </c>
      <c r="D322" s="24" t="s">
        <v>119</v>
      </c>
      <c r="E322" s="63">
        <v>110</v>
      </c>
      <c r="F322" s="1" t="s">
        <v>149</v>
      </c>
      <c r="G322" s="26">
        <f>'harga satuan'!C86</f>
        <v>13000</v>
      </c>
      <c r="H322" s="26">
        <f t="shared" si="52"/>
        <v>13</v>
      </c>
      <c r="I322" s="26">
        <f t="shared" si="53"/>
        <v>1430</v>
      </c>
    </row>
    <row r="323" spans="1:10" ht="20.100000000000001" customHeight="1" x14ac:dyDescent="0.25">
      <c r="A323" s="165"/>
      <c r="B323" s="1"/>
      <c r="C323" s="1" t="s">
        <v>92</v>
      </c>
      <c r="D323" s="24" t="s">
        <v>129</v>
      </c>
      <c r="E323" s="63">
        <v>12.5</v>
      </c>
      <c r="F323" s="1" t="s">
        <v>150</v>
      </c>
      <c r="G323" s="26">
        <f>'harga satuan'!C91</f>
        <v>24000</v>
      </c>
      <c r="H323" s="26">
        <f t="shared" si="52"/>
        <v>24</v>
      </c>
      <c r="I323" s="26">
        <f t="shared" si="53"/>
        <v>300</v>
      </c>
    </row>
    <row r="324" spans="1:10" ht="20.100000000000001" customHeight="1" x14ac:dyDescent="0.25">
      <c r="A324" s="165"/>
      <c r="B324" s="1"/>
      <c r="C324" s="32" t="s">
        <v>320</v>
      </c>
      <c r="D324" s="23" t="s">
        <v>119</v>
      </c>
      <c r="E324" s="113">
        <v>5</v>
      </c>
      <c r="F324" s="32" t="s">
        <v>151</v>
      </c>
      <c r="G324" s="26">
        <f>'harga satuan'!C59</f>
        <v>12500</v>
      </c>
      <c r="H324" s="26">
        <f t="shared" si="52"/>
        <v>12.5</v>
      </c>
      <c r="I324" s="26">
        <f t="shared" si="53"/>
        <v>62.5</v>
      </c>
    </row>
    <row r="325" spans="1:10" ht="20.100000000000001" customHeight="1" x14ac:dyDescent="0.25">
      <c r="A325" s="165"/>
      <c r="B325" s="32" t="s">
        <v>267</v>
      </c>
      <c r="C325" s="1" t="s">
        <v>29</v>
      </c>
      <c r="D325" s="24" t="s">
        <v>119</v>
      </c>
      <c r="E325" s="63">
        <v>100</v>
      </c>
      <c r="F325" s="1" t="s">
        <v>139</v>
      </c>
      <c r="G325" s="26">
        <f>'harga satuan'!C27</f>
        <v>5500</v>
      </c>
      <c r="H325" s="26">
        <f t="shared" si="52"/>
        <v>5.5</v>
      </c>
      <c r="I325" s="26">
        <f t="shared" si="53"/>
        <v>550</v>
      </c>
    </row>
    <row r="326" spans="1:10" ht="20.100000000000001" customHeight="1" x14ac:dyDescent="0.25">
      <c r="A326" s="165"/>
      <c r="C326" s="1" t="s">
        <v>227</v>
      </c>
      <c r="D326" s="24" t="s">
        <v>146</v>
      </c>
      <c r="E326" s="63">
        <v>10</v>
      </c>
      <c r="F326" s="33" t="s">
        <v>146</v>
      </c>
      <c r="G326" s="26">
        <f>'harga satuan'!C47</f>
        <v>30000</v>
      </c>
      <c r="H326" s="26">
        <f t="shared" si="52"/>
        <v>30</v>
      </c>
      <c r="I326" s="26">
        <f t="shared" si="53"/>
        <v>300</v>
      </c>
    </row>
    <row r="327" spans="1:10" ht="20.100000000000001" customHeight="1" x14ac:dyDescent="0.25">
      <c r="A327" s="165"/>
      <c r="C327" s="39" t="s">
        <v>268</v>
      </c>
      <c r="D327" s="23" t="s">
        <v>146</v>
      </c>
      <c r="E327" s="113">
        <v>10</v>
      </c>
      <c r="F327" s="32" t="s">
        <v>146</v>
      </c>
      <c r="G327" s="26">
        <f>'harga satuan'!C99</f>
        <v>40000</v>
      </c>
      <c r="H327" s="26">
        <f t="shared" si="52"/>
        <v>40</v>
      </c>
      <c r="I327" s="26">
        <f t="shared" si="53"/>
        <v>400</v>
      </c>
    </row>
    <row r="328" spans="1:10" ht="20.100000000000001" customHeight="1" x14ac:dyDescent="0.25">
      <c r="A328" s="165"/>
      <c r="B328" s="1" t="s">
        <v>131</v>
      </c>
      <c r="C328" s="1" t="s">
        <v>269</v>
      </c>
      <c r="D328" s="24" t="s">
        <v>119</v>
      </c>
      <c r="E328" s="63">
        <v>125</v>
      </c>
      <c r="F328" s="1" t="s">
        <v>132</v>
      </c>
      <c r="G328" s="26">
        <f>'harga satuan'!C67</f>
        <v>24000</v>
      </c>
      <c r="H328" s="26">
        <f t="shared" si="52"/>
        <v>24</v>
      </c>
      <c r="I328" s="26">
        <f t="shared" si="53"/>
        <v>3000</v>
      </c>
    </row>
    <row r="329" spans="1:10" ht="20.100000000000001" customHeight="1" x14ac:dyDescent="0.25">
      <c r="A329" s="165"/>
      <c r="B329" s="1" t="s">
        <v>135</v>
      </c>
      <c r="C329" s="1" t="s">
        <v>135</v>
      </c>
      <c r="D329" s="24"/>
      <c r="E329" s="63"/>
      <c r="F329" s="1" t="s">
        <v>139</v>
      </c>
      <c r="G329" s="26">
        <f>'harga satuan'!C6</f>
        <v>500</v>
      </c>
      <c r="I329" s="26">
        <f>G329</f>
        <v>500</v>
      </c>
    </row>
    <row r="330" spans="1:10" ht="20.100000000000001" customHeight="1" x14ac:dyDescent="0.25">
      <c r="H330" s="170" t="s">
        <v>325</v>
      </c>
      <c r="I330" s="170"/>
      <c r="J330" s="31">
        <f>SUM(I320:I329)</f>
        <v>13305</v>
      </c>
    </row>
    <row r="331" spans="1:10" s="28" customFormat="1" ht="20.100000000000001" customHeight="1" x14ac:dyDescent="0.25">
      <c r="A331" s="168" t="s">
        <v>270</v>
      </c>
      <c r="B331" s="168"/>
      <c r="C331" s="35"/>
      <c r="D331" s="35"/>
      <c r="E331" s="115"/>
      <c r="F331" s="35"/>
      <c r="G331" s="29"/>
      <c r="H331" s="29"/>
      <c r="I331" s="29"/>
    </row>
    <row r="332" spans="1:10" ht="20.100000000000001" customHeight="1" x14ac:dyDescent="0.25">
      <c r="A332" s="167" t="s">
        <v>105</v>
      </c>
      <c r="B332" s="167" t="s">
        <v>106</v>
      </c>
      <c r="C332" s="30" t="s">
        <v>107</v>
      </c>
      <c r="D332" s="167" t="s">
        <v>108</v>
      </c>
      <c r="E332" s="167"/>
      <c r="F332" s="167"/>
      <c r="G332" s="170" t="s">
        <v>316</v>
      </c>
      <c r="H332" s="170"/>
      <c r="I332" s="172" t="s">
        <v>319</v>
      </c>
    </row>
    <row r="333" spans="1:10" ht="20.100000000000001" customHeight="1" x14ac:dyDescent="0.25">
      <c r="A333" s="167"/>
      <c r="B333" s="167"/>
      <c r="C333" s="30" t="s">
        <v>109</v>
      </c>
      <c r="D333" s="30" t="s">
        <v>110</v>
      </c>
      <c r="E333" s="114" t="s">
        <v>171</v>
      </c>
      <c r="F333" s="30" t="s">
        <v>112</v>
      </c>
      <c r="G333" s="29" t="s">
        <v>317</v>
      </c>
      <c r="H333" s="29" t="s">
        <v>318</v>
      </c>
      <c r="I333" s="172"/>
    </row>
    <row r="334" spans="1:10" ht="20.100000000000001" customHeight="1" x14ac:dyDescent="0.25">
      <c r="A334" s="165" t="s">
        <v>271</v>
      </c>
      <c r="B334" s="32" t="s">
        <v>114</v>
      </c>
      <c r="C334" s="1" t="s">
        <v>322</v>
      </c>
      <c r="D334" s="24" t="s">
        <v>115</v>
      </c>
      <c r="E334" s="63">
        <v>200</v>
      </c>
      <c r="F334" s="1" t="s">
        <v>116</v>
      </c>
      <c r="G334" s="26">
        <f>'harga satuan'!C4</f>
        <v>10500</v>
      </c>
      <c r="H334" s="26">
        <f t="shared" ref="H334:H347" si="54">G334/1000</f>
        <v>10.5</v>
      </c>
      <c r="I334" s="26">
        <f t="shared" ref="I334:I347" si="55">E334*H334</f>
        <v>2100</v>
      </c>
    </row>
    <row r="335" spans="1:10" ht="20.100000000000001" customHeight="1" x14ac:dyDescent="0.25">
      <c r="A335" s="165"/>
      <c r="B335" s="1" t="s">
        <v>272</v>
      </c>
      <c r="C335" s="32" t="s">
        <v>273</v>
      </c>
      <c r="D335" s="23" t="s">
        <v>119</v>
      </c>
      <c r="E335" s="113">
        <v>50</v>
      </c>
      <c r="F335" s="32" t="s">
        <v>120</v>
      </c>
      <c r="G335" s="26">
        <f>'harga satuan'!C30</f>
        <v>42000</v>
      </c>
      <c r="H335" s="26">
        <f t="shared" si="54"/>
        <v>42</v>
      </c>
      <c r="I335" s="26">
        <f t="shared" si="55"/>
        <v>2100</v>
      </c>
    </row>
    <row r="336" spans="1:10" ht="20.100000000000001" customHeight="1" x14ac:dyDescent="0.25">
      <c r="A336" s="165"/>
      <c r="B336" s="1"/>
      <c r="C336" s="32" t="s">
        <v>98</v>
      </c>
      <c r="D336" s="23" t="s">
        <v>146</v>
      </c>
      <c r="E336" s="113">
        <v>10</v>
      </c>
      <c r="F336" s="32" t="s">
        <v>134</v>
      </c>
      <c r="G336" s="26">
        <f>'harga satuan'!C98</f>
        <v>8000</v>
      </c>
      <c r="H336" s="26">
        <f t="shared" si="54"/>
        <v>8</v>
      </c>
      <c r="I336" s="26">
        <f t="shared" si="55"/>
        <v>80</v>
      </c>
    </row>
    <row r="337" spans="1:10" ht="20.100000000000001" customHeight="1" x14ac:dyDescent="0.25">
      <c r="A337" s="165"/>
      <c r="B337" s="1"/>
      <c r="C337" s="32" t="s">
        <v>320</v>
      </c>
      <c r="D337" s="23" t="s">
        <v>119</v>
      </c>
      <c r="E337" s="113">
        <v>5</v>
      </c>
      <c r="F337" s="32" t="s">
        <v>151</v>
      </c>
      <c r="G337" s="26">
        <f>'harga satuan'!C59</f>
        <v>12500</v>
      </c>
      <c r="H337" s="26">
        <f t="shared" si="54"/>
        <v>12.5</v>
      </c>
      <c r="I337" s="26">
        <f t="shared" si="55"/>
        <v>62.5</v>
      </c>
    </row>
    <row r="338" spans="1:10" ht="20.100000000000001" customHeight="1" x14ac:dyDescent="0.25">
      <c r="A338" s="165"/>
      <c r="B338" s="1" t="s">
        <v>274</v>
      </c>
      <c r="C338" s="32" t="s">
        <v>275</v>
      </c>
      <c r="D338" s="23" t="s">
        <v>119</v>
      </c>
      <c r="E338" s="113">
        <v>50</v>
      </c>
      <c r="F338" s="1" t="s">
        <v>120</v>
      </c>
      <c r="G338" s="26">
        <f>'harga satuan'!C93</f>
        <v>12000</v>
      </c>
      <c r="H338" s="26">
        <f t="shared" si="54"/>
        <v>12</v>
      </c>
      <c r="I338" s="26">
        <f t="shared" si="55"/>
        <v>600</v>
      </c>
    </row>
    <row r="339" spans="1:10" ht="20.100000000000001" customHeight="1" x14ac:dyDescent="0.25">
      <c r="A339" s="165"/>
      <c r="B339" s="1"/>
      <c r="C339" s="1" t="s">
        <v>221</v>
      </c>
      <c r="D339" s="23" t="s">
        <v>146</v>
      </c>
      <c r="E339" s="63">
        <v>10</v>
      </c>
      <c r="F339" s="1" t="s">
        <v>134</v>
      </c>
      <c r="G339" s="26">
        <f>'harga satuan'!C46</f>
        <v>25000</v>
      </c>
      <c r="H339" s="26">
        <f t="shared" si="54"/>
        <v>25</v>
      </c>
      <c r="I339" s="26">
        <f t="shared" si="55"/>
        <v>250</v>
      </c>
    </row>
    <row r="340" spans="1:10" ht="20.100000000000001" customHeight="1" x14ac:dyDescent="0.25">
      <c r="A340" s="165"/>
      <c r="B340" s="1" t="s">
        <v>276</v>
      </c>
      <c r="C340" s="1" t="s">
        <v>216</v>
      </c>
      <c r="D340" s="24" t="s">
        <v>121</v>
      </c>
      <c r="E340" s="63">
        <v>25</v>
      </c>
      <c r="F340" s="33" t="s">
        <v>217</v>
      </c>
      <c r="G340" s="26">
        <f>'harga satuan'!C91</f>
        <v>24000</v>
      </c>
      <c r="H340" s="26">
        <f t="shared" si="54"/>
        <v>24</v>
      </c>
      <c r="I340" s="26">
        <f t="shared" si="55"/>
        <v>600</v>
      </c>
    </row>
    <row r="341" spans="1:10" ht="20.100000000000001" customHeight="1" x14ac:dyDescent="0.25">
      <c r="A341" s="165"/>
      <c r="B341" s="1"/>
      <c r="C341" s="1" t="s">
        <v>128</v>
      </c>
      <c r="D341" s="24" t="s">
        <v>129</v>
      </c>
      <c r="E341" s="63">
        <v>30</v>
      </c>
      <c r="F341" s="1" t="s">
        <v>154</v>
      </c>
      <c r="G341" s="26">
        <f>'harga satuan'!C103</f>
        <v>11000</v>
      </c>
      <c r="H341" s="26">
        <f t="shared" si="54"/>
        <v>11</v>
      </c>
      <c r="I341" s="26">
        <f t="shared" si="55"/>
        <v>330</v>
      </c>
    </row>
    <row r="342" spans="1:10" ht="20.100000000000001" customHeight="1" x14ac:dyDescent="0.25">
      <c r="A342" s="165"/>
      <c r="B342" s="1"/>
      <c r="C342" s="1" t="s">
        <v>80</v>
      </c>
      <c r="D342" s="24" t="s">
        <v>129</v>
      </c>
      <c r="E342" s="63">
        <v>30</v>
      </c>
      <c r="F342" s="1" t="s">
        <v>154</v>
      </c>
      <c r="G342" s="26">
        <f>'harga satuan'!C79</f>
        <v>6150</v>
      </c>
      <c r="H342" s="26">
        <f t="shared" si="54"/>
        <v>6.15</v>
      </c>
      <c r="I342" s="26">
        <f t="shared" si="55"/>
        <v>184.5</v>
      </c>
    </row>
    <row r="343" spans="1:10" ht="20.100000000000001" customHeight="1" x14ac:dyDescent="0.25">
      <c r="A343" s="165"/>
      <c r="B343" s="1"/>
      <c r="C343" s="1" t="s">
        <v>81</v>
      </c>
      <c r="D343" s="24" t="s">
        <v>129</v>
      </c>
      <c r="E343" s="63">
        <v>30</v>
      </c>
      <c r="F343" s="1" t="s">
        <v>154</v>
      </c>
      <c r="G343" s="26">
        <f>'harga satuan'!C80</f>
        <v>10000</v>
      </c>
      <c r="H343" s="26">
        <f t="shared" si="54"/>
        <v>10</v>
      </c>
      <c r="I343" s="26">
        <f t="shared" si="55"/>
        <v>300</v>
      </c>
    </row>
    <row r="344" spans="1:10" ht="20.100000000000001" customHeight="1" x14ac:dyDescent="0.25">
      <c r="A344" s="165"/>
      <c r="B344" s="1"/>
      <c r="C344" s="1" t="s">
        <v>21</v>
      </c>
      <c r="D344" s="24" t="s">
        <v>129</v>
      </c>
      <c r="E344" s="63">
        <v>30</v>
      </c>
      <c r="F344" s="1" t="s">
        <v>154</v>
      </c>
      <c r="G344" s="26">
        <f>'harga satuan'!C17</f>
        <v>13000</v>
      </c>
      <c r="H344" s="26">
        <f t="shared" si="54"/>
        <v>13</v>
      </c>
      <c r="I344" s="26">
        <f t="shared" si="55"/>
        <v>390</v>
      </c>
    </row>
    <row r="345" spans="1:10" ht="20.100000000000001" customHeight="1" x14ac:dyDescent="0.25">
      <c r="A345" s="165"/>
      <c r="B345" s="1"/>
      <c r="C345" s="1" t="s">
        <v>320</v>
      </c>
      <c r="D345" s="24" t="s">
        <v>119</v>
      </c>
      <c r="E345" s="63">
        <v>5</v>
      </c>
      <c r="F345" s="1" t="s">
        <v>151</v>
      </c>
      <c r="G345" s="26">
        <f>'harga satuan'!C59</f>
        <v>12500</v>
      </c>
      <c r="H345" s="26">
        <f t="shared" si="54"/>
        <v>12.5</v>
      </c>
      <c r="I345" s="26">
        <f t="shared" si="55"/>
        <v>62.5</v>
      </c>
    </row>
    <row r="346" spans="1:10" ht="20.100000000000001" customHeight="1" x14ac:dyDescent="0.25">
      <c r="A346" s="165"/>
      <c r="B346" s="1" t="s">
        <v>133</v>
      </c>
      <c r="C346" s="1" t="s">
        <v>35</v>
      </c>
      <c r="D346" s="24" t="s">
        <v>119</v>
      </c>
      <c r="E346" s="63">
        <v>13</v>
      </c>
      <c r="F346" s="1" t="s">
        <v>134</v>
      </c>
      <c r="G346" s="26">
        <f>'harga satuan'!C31</f>
        <v>13500</v>
      </c>
      <c r="H346" s="26">
        <f t="shared" si="54"/>
        <v>13.5</v>
      </c>
      <c r="I346" s="26">
        <f t="shared" si="55"/>
        <v>175.5</v>
      </c>
    </row>
    <row r="347" spans="1:10" ht="20.100000000000001" customHeight="1" x14ac:dyDescent="0.25">
      <c r="A347" s="165"/>
      <c r="B347" s="1" t="s">
        <v>131</v>
      </c>
      <c r="C347" s="1" t="s">
        <v>46</v>
      </c>
      <c r="D347" s="24" t="s">
        <v>119</v>
      </c>
      <c r="E347" s="63">
        <v>125</v>
      </c>
      <c r="F347" s="1" t="s">
        <v>132</v>
      </c>
      <c r="G347" s="26">
        <f>'harga satuan'!C40</f>
        <v>10000</v>
      </c>
      <c r="H347" s="26">
        <f t="shared" si="54"/>
        <v>10</v>
      </c>
      <c r="I347" s="26">
        <f t="shared" si="55"/>
        <v>1250</v>
      </c>
    </row>
    <row r="348" spans="1:10" ht="20.100000000000001" customHeight="1" x14ac:dyDescent="0.25">
      <c r="A348" s="165"/>
      <c r="B348" s="1" t="s">
        <v>135</v>
      </c>
      <c r="C348" s="1" t="s">
        <v>135</v>
      </c>
      <c r="D348" s="24"/>
      <c r="E348" s="63"/>
      <c r="F348" s="1" t="s">
        <v>139</v>
      </c>
      <c r="G348" s="26">
        <f>'harga satuan'!C6</f>
        <v>500</v>
      </c>
      <c r="I348" s="26">
        <f>G348</f>
        <v>500</v>
      </c>
    </row>
    <row r="349" spans="1:10" ht="20.100000000000001" customHeight="1" x14ac:dyDescent="0.25">
      <c r="A349" s="1"/>
      <c r="B349" s="1"/>
      <c r="C349" s="1"/>
      <c r="D349" s="1"/>
      <c r="E349" s="63"/>
      <c r="F349" s="1"/>
      <c r="H349" s="170" t="s">
        <v>325</v>
      </c>
      <c r="I349" s="170"/>
      <c r="J349" s="31">
        <f>SUM(I334:I348)</f>
        <v>8985</v>
      </c>
    </row>
    <row r="350" spans="1:10" ht="20.100000000000001" customHeight="1" x14ac:dyDescent="0.25">
      <c r="A350" s="1" t="s">
        <v>136</v>
      </c>
      <c r="B350" s="1" t="s">
        <v>75</v>
      </c>
      <c r="C350" s="1" t="s">
        <v>75</v>
      </c>
      <c r="D350" s="24" t="s">
        <v>119</v>
      </c>
      <c r="E350" s="63">
        <v>80</v>
      </c>
      <c r="F350" s="1" t="s">
        <v>277</v>
      </c>
      <c r="G350" s="26">
        <f>'harga satuan'!C75</f>
        <v>2500</v>
      </c>
      <c r="I350" s="26">
        <f>G350</f>
        <v>2500</v>
      </c>
    </row>
    <row r="351" spans="1:10" ht="20.100000000000001" customHeight="1" x14ac:dyDescent="0.25">
      <c r="A351" s="1" t="s">
        <v>138</v>
      </c>
      <c r="B351" s="1"/>
      <c r="C351" s="1"/>
      <c r="D351" s="24"/>
      <c r="E351" s="63"/>
      <c r="F351" s="1"/>
    </row>
    <row r="352" spans="1:10" ht="20.100000000000001" customHeight="1" x14ac:dyDescent="0.25">
      <c r="A352" s="1"/>
      <c r="B352" s="1"/>
      <c r="C352" s="1"/>
      <c r="D352" s="24"/>
      <c r="E352" s="63"/>
      <c r="F352" s="1"/>
      <c r="H352" s="170" t="s">
        <v>325</v>
      </c>
      <c r="I352" s="170"/>
      <c r="J352" s="31">
        <f>SUM(I337:I351)</f>
        <v>7205</v>
      </c>
    </row>
    <row r="353" spans="1:10" ht="20.100000000000001" customHeight="1" x14ac:dyDescent="0.25">
      <c r="A353" s="165" t="s">
        <v>140</v>
      </c>
      <c r="B353" s="32" t="s">
        <v>114</v>
      </c>
      <c r="C353" s="32" t="s">
        <v>322</v>
      </c>
      <c r="D353" s="23" t="s">
        <v>141</v>
      </c>
      <c r="E353" s="113">
        <v>250</v>
      </c>
      <c r="F353" s="32" t="s">
        <v>142</v>
      </c>
      <c r="G353" s="26">
        <f>'harga satuan'!C4</f>
        <v>10500</v>
      </c>
      <c r="H353" s="26">
        <f t="shared" ref="H353:H360" si="56">G353/1000</f>
        <v>10.5</v>
      </c>
      <c r="I353" s="26">
        <f t="shared" ref="I353:I360" si="57">E353*H353</f>
        <v>2625</v>
      </c>
    </row>
    <row r="354" spans="1:10" ht="20.100000000000001" customHeight="1" x14ac:dyDescent="0.25">
      <c r="A354" s="165"/>
      <c r="B354" s="1" t="s">
        <v>278</v>
      </c>
      <c r="C354" s="32" t="s">
        <v>279</v>
      </c>
      <c r="D354" s="23" t="s">
        <v>119</v>
      </c>
      <c r="E354" s="113">
        <v>100</v>
      </c>
      <c r="F354" s="32" t="s">
        <v>120</v>
      </c>
      <c r="G354" s="26">
        <f>'harga satuan'!C24</f>
        <v>34000</v>
      </c>
      <c r="H354" s="26">
        <f t="shared" si="56"/>
        <v>34</v>
      </c>
      <c r="I354" s="26">
        <f t="shared" si="57"/>
        <v>3400</v>
      </c>
    </row>
    <row r="355" spans="1:10" ht="20.100000000000001" customHeight="1" x14ac:dyDescent="0.25">
      <c r="A355" s="165"/>
      <c r="B355" s="1" t="s">
        <v>266</v>
      </c>
      <c r="C355" s="1" t="s">
        <v>88</v>
      </c>
      <c r="D355" s="24" t="s">
        <v>119</v>
      </c>
      <c r="E355" s="63">
        <v>110</v>
      </c>
      <c r="F355" s="1" t="s">
        <v>149</v>
      </c>
      <c r="G355" s="26">
        <f>'harga satuan'!C86</f>
        <v>13000</v>
      </c>
      <c r="H355" s="26">
        <f t="shared" si="56"/>
        <v>13</v>
      </c>
      <c r="I355" s="26">
        <f t="shared" si="57"/>
        <v>1430</v>
      </c>
    </row>
    <row r="356" spans="1:10" ht="20.100000000000001" customHeight="1" x14ac:dyDescent="0.25">
      <c r="A356" s="165"/>
      <c r="B356" s="1"/>
      <c r="C356" s="1" t="s">
        <v>92</v>
      </c>
      <c r="D356" s="24" t="s">
        <v>129</v>
      </c>
      <c r="E356" s="63">
        <v>12.5</v>
      </c>
      <c r="F356" s="1" t="s">
        <v>150</v>
      </c>
      <c r="G356" s="26">
        <f>'harga satuan'!C91</f>
        <v>24000</v>
      </c>
      <c r="H356" s="26">
        <f t="shared" si="56"/>
        <v>24</v>
      </c>
      <c r="I356" s="26">
        <f t="shared" si="57"/>
        <v>300</v>
      </c>
    </row>
    <row r="357" spans="1:10" ht="20.100000000000001" customHeight="1" x14ac:dyDescent="0.25">
      <c r="A357" s="165"/>
      <c r="B357" s="1"/>
      <c r="C357" s="32" t="s">
        <v>320</v>
      </c>
      <c r="D357" s="23" t="s">
        <v>119</v>
      </c>
      <c r="E357" s="113">
        <v>5</v>
      </c>
      <c r="F357" s="32" t="s">
        <v>151</v>
      </c>
      <c r="G357" s="26">
        <f>'harga satuan'!C59</f>
        <v>12500</v>
      </c>
      <c r="H357" s="26">
        <f t="shared" si="56"/>
        <v>12.5</v>
      </c>
      <c r="I357" s="26">
        <f t="shared" si="57"/>
        <v>62.5</v>
      </c>
    </row>
    <row r="358" spans="1:10" ht="20.100000000000001" customHeight="1" x14ac:dyDescent="0.25">
      <c r="A358" s="165"/>
      <c r="B358" s="1" t="s">
        <v>280</v>
      </c>
      <c r="C358" s="32" t="s">
        <v>281</v>
      </c>
      <c r="D358" s="23" t="s">
        <v>119</v>
      </c>
      <c r="E358" s="113">
        <v>100</v>
      </c>
      <c r="F358" s="32" t="s">
        <v>139</v>
      </c>
      <c r="G358" s="26">
        <f>'harga satuan'!C23</f>
        <v>2500</v>
      </c>
      <c r="H358" s="26">
        <f t="shared" si="56"/>
        <v>2.5</v>
      </c>
      <c r="I358" s="26">
        <f t="shared" si="57"/>
        <v>250</v>
      </c>
    </row>
    <row r="359" spans="1:10" ht="20.100000000000001" customHeight="1" x14ac:dyDescent="0.25">
      <c r="A359" s="165"/>
      <c r="C359" s="32" t="s">
        <v>77</v>
      </c>
      <c r="D359" s="23" t="s">
        <v>119</v>
      </c>
      <c r="E359" s="113">
        <v>40</v>
      </c>
      <c r="F359" s="32" t="s">
        <v>162</v>
      </c>
      <c r="G359" s="26">
        <f>'harga satuan'!C77</f>
        <v>2500</v>
      </c>
      <c r="H359" s="26">
        <f t="shared" si="56"/>
        <v>2.5</v>
      </c>
      <c r="I359" s="26">
        <f t="shared" si="57"/>
        <v>100</v>
      </c>
    </row>
    <row r="360" spans="1:10" ht="20.100000000000001" customHeight="1" x14ac:dyDescent="0.25">
      <c r="A360" s="165"/>
      <c r="B360" s="1" t="s">
        <v>131</v>
      </c>
      <c r="C360" s="1" t="s">
        <v>69</v>
      </c>
      <c r="D360" s="24" t="s">
        <v>119</v>
      </c>
      <c r="E360" s="63">
        <v>125</v>
      </c>
      <c r="F360" s="1" t="s">
        <v>132</v>
      </c>
      <c r="G360" s="26">
        <f>'harga satuan'!C67</f>
        <v>24000</v>
      </c>
      <c r="H360" s="26">
        <f t="shared" si="56"/>
        <v>24</v>
      </c>
      <c r="I360" s="26">
        <f t="shared" si="57"/>
        <v>3000</v>
      </c>
    </row>
    <row r="361" spans="1:10" ht="20.100000000000001" customHeight="1" x14ac:dyDescent="0.25">
      <c r="A361" s="165"/>
      <c r="B361" s="1" t="s">
        <v>135</v>
      </c>
      <c r="C361" s="1" t="s">
        <v>135</v>
      </c>
      <c r="D361" s="24"/>
      <c r="E361" s="63"/>
      <c r="F361" s="1" t="s">
        <v>139</v>
      </c>
      <c r="G361" s="26">
        <f>'harga satuan'!C6</f>
        <v>500</v>
      </c>
      <c r="I361" s="26">
        <f>G361</f>
        <v>500</v>
      </c>
    </row>
    <row r="362" spans="1:10" ht="20.100000000000001" customHeight="1" x14ac:dyDescent="0.25">
      <c r="A362" s="165"/>
      <c r="B362" s="165"/>
      <c r="C362" s="165"/>
      <c r="D362" s="165"/>
      <c r="E362" s="165"/>
      <c r="F362" s="165"/>
      <c r="H362" s="170" t="s">
        <v>325</v>
      </c>
      <c r="I362" s="170"/>
      <c r="J362" s="31">
        <f>SUM(I353:I361)</f>
        <v>11667.5</v>
      </c>
    </row>
    <row r="363" spans="1:10" ht="20.100000000000001" customHeight="1" x14ac:dyDescent="0.25">
      <c r="A363" s="1"/>
      <c r="B363" s="1" t="s">
        <v>282</v>
      </c>
      <c r="C363" s="1" t="s">
        <v>283</v>
      </c>
      <c r="D363" s="24" t="s">
        <v>119</v>
      </c>
      <c r="E363" s="63">
        <v>20</v>
      </c>
      <c r="F363" s="1" t="s">
        <v>147</v>
      </c>
      <c r="G363" s="26">
        <f>'harga satuan'!C41</f>
        <v>18000</v>
      </c>
      <c r="H363" s="26">
        <f t="shared" ref="H363:H365" si="58">G363/1000</f>
        <v>18</v>
      </c>
      <c r="I363" s="26">
        <f t="shared" ref="I363:I365" si="59">E363*H363</f>
        <v>360</v>
      </c>
    </row>
    <row r="364" spans="1:10" ht="20.100000000000001" customHeight="1" x14ac:dyDescent="0.25">
      <c r="A364" s="23" t="s">
        <v>160</v>
      </c>
      <c r="B364" s="1"/>
      <c r="C364" s="1" t="s">
        <v>284</v>
      </c>
      <c r="D364" s="24" t="s">
        <v>119</v>
      </c>
      <c r="E364" s="63">
        <v>40</v>
      </c>
      <c r="F364" s="1" t="s">
        <v>162</v>
      </c>
      <c r="G364" s="26">
        <f>'harga satuan'!C77</f>
        <v>2500</v>
      </c>
      <c r="H364" s="26">
        <f t="shared" si="58"/>
        <v>2.5</v>
      </c>
      <c r="I364" s="26">
        <f t="shared" si="59"/>
        <v>100</v>
      </c>
    </row>
    <row r="365" spans="1:10" ht="20.100000000000001" customHeight="1" x14ac:dyDescent="0.25">
      <c r="A365" s="23" t="s">
        <v>161</v>
      </c>
      <c r="B365" s="1"/>
      <c r="C365" s="1" t="s">
        <v>285</v>
      </c>
      <c r="D365" s="24" t="s">
        <v>119</v>
      </c>
      <c r="E365" s="63">
        <v>13</v>
      </c>
      <c r="F365" s="1" t="s">
        <v>134</v>
      </c>
      <c r="G365" s="26">
        <f>'harga satuan'!C31</f>
        <v>13500</v>
      </c>
      <c r="H365" s="26">
        <f t="shared" si="58"/>
        <v>13.5</v>
      </c>
      <c r="I365" s="26">
        <f t="shared" si="59"/>
        <v>175.5</v>
      </c>
    </row>
    <row r="366" spans="1:10" ht="20.100000000000001" customHeight="1" x14ac:dyDescent="0.25">
      <c r="A366" s="1"/>
      <c r="B366" s="1"/>
      <c r="C366" s="1"/>
      <c r="D366" s="24"/>
      <c r="E366" s="63"/>
      <c r="F366" s="1"/>
    </row>
    <row r="367" spans="1:10" ht="20.100000000000001" customHeight="1" x14ac:dyDescent="0.25">
      <c r="A367" s="24"/>
      <c r="B367" s="24"/>
      <c r="C367" s="24"/>
      <c r="D367" s="24"/>
      <c r="E367" s="63"/>
      <c r="F367" s="24"/>
      <c r="H367" s="170" t="s">
        <v>325</v>
      </c>
      <c r="I367" s="170"/>
      <c r="J367" s="31">
        <f>SUM(I363:I366)</f>
        <v>635.5</v>
      </c>
    </row>
    <row r="368" spans="1:10" ht="20.100000000000001" customHeight="1" x14ac:dyDescent="0.25">
      <c r="A368" s="165" t="s">
        <v>163</v>
      </c>
      <c r="B368" s="32" t="s">
        <v>114</v>
      </c>
      <c r="C368" s="32" t="s">
        <v>322</v>
      </c>
      <c r="D368" s="34" t="s">
        <v>164</v>
      </c>
      <c r="E368" s="113">
        <v>225</v>
      </c>
      <c r="F368" s="32" t="s">
        <v>165</v>
      </c>
      <c r="G368" s="26">
        <f>'harga satuan'!C4</f>
        <v>10500</v>
      </c>
      <c r="H368" s="26">
        <f t="shared" ref="H368:H374" si="60">G368/1000</f>
        <v>10.5</v>
      </c>
      <c r="I368" s="26">
        <f t="shared" ref="I368:I374" si="61">E368*H368</f>
        <v>2362.5</v>
      </c>
    </row>
    <row r="369" spans="1:10" ht="20.100000000000001" customHeight="1" x14ac:dyDescent="0.25">
      <c r="A369" s="165"/>
      <c r="B369" s="1" t="s">
        <v>172</v>
      </c>
      <c r="C369" s="32" t="s">
        <v>181</v>
      </c>
      <c r="D369" s="23" t="s">
        <v>119</v>
      </c>
      <c r="E369" s="113">
        <v>65</v>
      </c>
      <c r="F369" s="32" t="s">
        <v>167</v>
      </c>
      <c r="G369" s="26">
        <f>'harga satuan'!C91</f>
        <v>24000</v>
      </c>
      <c r="H369" s="26">
        <f t="shared" si="60"/>
        <v>24</v>
      </c>
      <c r="I369" s="26">
        <f t="shared" si="61"/>
        <v>1560</v>
      </c>
    </row>
    <row r="370" spans="1:10" ht="20.100000000000001" customHeight="1" x14ac:dyDescent="0.25">
      <c r="A370" s="165"/>
      <c r="B370" s="1"/>
      <c r="C370" s="1" t="s">
        <v>320</v>
      </c>
      <c r="D370" s="24" t="s">
        <v>119</v>
      </c>
      <c r="E370" s="63">
        <v>5</v>
      </c>
      <c r="F370" s="1" t="s">
        <v>145</v>
      </c>
      <c r="G370" s="26">
        <f>'harga satuan'!C59</f>
        <v>12500</v>
      </c>
      <c r="H370" s="26">
        <f t="shared" si="60"/>
        <v>12.5</v>
      </c>
      <c r="I370" s="26">
        <f t="shared" si="61"/>
        <v>62.5</v>
      </c>
    </row>
    <row r="371" spans="1:10" ht="20.100000000000001" customHeight="1" x14ac:dyDescent="0.25">
      <c r="A371" s="165"/>
      <c r="B371" s="1" t="s">
        <v>286</v>
      </c>
      <c r="C371" s="32" t="s">
        <v>93</v>
      </c>
      <c r="D371" s="23" t="s">
        <v>119</v>
      </c>
      <c r="E371" s="113">
        <v>50</v>
      </c>
      <c r="F371" s="32" t="s">
        <v>120</v>
      </c>
      <c r="G371" s="26">
        <f>'harga satuan'!C93</f>
        <v>12000</v>
      </c>
      <c r="H371" s="26">
        <f t="shared" si="60"/>
        <v>12</v>
      </c>
      <c r="I371" s="26">
        <f t="shared" si="61"/>
        <v>600</v>
      </c>
    </row>
    <row r="372" spans="1:10" ht="20.100000000000001" customHeight="1" x14ac:dyDescent="0.25">
      <c r="A372" s="165"/>
      <c r="B372" s="1" t="s">
        <v>287</v>
      </c>
      <c r="C372" s="32" t="s">
        <v>15</v>
      </c>
      <c r="D372" s="23" t="s">
        <v>119</v>
      </c>
      <c r="E372" s="113">
        <v>100</v>
      </c>
      <c r="F372" s="32" t="s">
        <v>139</v>
      </c>
      <c r="G372" s="26">
        <f>'harga satuan'!C11</f>
        <v>7700</v>
      </c>
      <c r="H372" s="26">
        <f t="shared" si="60"/>
        <v>7.7</v>
      </c>
      <c r="I372" s="26">
        <f t="shared" si="61"/>
        <v>770</v>
      </c>
    </row>
    <row r="373" spans="1:10" ht="20.100000000000001" customHeight="1" x14ac:dyDescent="0.25">
      <c r="A373" s="165"/>
      <c r="B373" s="1"/>
      <c r="C373" s="1" t="s">
        <v>320</v>
      </c>
      <c r="D373" s="24" t="s">
        <v>121</v>
      </c>
      <c r="E373" s="63" t="s">
        <v>122</v>
      </c>
      <c r="F373" s="33" t="s">
        <v>123</v>
      </c>
      <c r="G373" s="26">
        <f>'harga satuan'!C59</f>
        <v>12500</v>
      </c>
      <c r="H373" s="26">
        <f t="shared" si="60"/>
        <v>12.5</v>
      </c>
      <c r="I373" s="26">
        <f t="shared" si="61"/>
        <v>31.25</v>
      </c>
    </row>
    <row r="374" spans="1:10" ht="20.100000000000001" customHeight="1" x14ac:dyDescent="0.25">
      <c r="A374" s="165"/>
      <c r="B374" s="1" t="s">
        <v>131</v>
      </c>
      <c r="C374" s="1" t="s">
        <v>62</v>
      </c>
      <c r="D374" s="24" t="s">
        <v>119</v>
      </c>
      <c r="E374" s="63">
        <v>200</v>
      </c>
      <c r="F374" s="1" t="s">
        <v>157</v>
      </c>
      <c r="G374" s="26">
        <f>'harga satuan'!C57</f>
        <v>14500</v>
      </c>
      <c r="H374" s="26">
        <f t="shared" si="60"/>
        <v>14.5</v>
      </c>
      <c r="I374" s="26">
        <f t="shared" si="61"/>
        <v>2900</v>
      </c>
    </row>
    <row r="375" spans="1:10" ht="20.100000000000001" customHeight="1" x14ac:dyDescent="0.25">
      <c r="A375" s="165"/>
      <c r="B375" s="1" t="s">
        <v>135</v>
      </c>
      <c r="C375" s="1" t="s">
        <v>135</v>
      </c>
      <c r="D375" s="24"/>
      <c r="E375" s="63"/>
      <c r="F375" s="1" t="s">
        <v>139</v>
      </c>
      <c r="G375" s="26">
        <f>'harga satuan'!C6</f>
        <v>500</v>
      </c>
      <c r="I375" s="26">
        <f>G375</f>
        <v>500</v>
      </c>
    </row>
    <row r="376" spans="1:10" ht="20.100000000000001" customHeight="1" x14ac:dyDescent="0.25">
      <c r="H376" s="170" t="s">
        <v>325</v>
      </c>
      <c r="I376" s="170"/>
      <c r="J376" s="31">
        <f>SUM(I368:I375)</f>
        <v>8786.25</v>
      </c>
    </row>
    <row r="377" spans="1:10" s="28" customFormat="1" ht="20.100000000000001" customHeight="1" x14ac:dyDescent="0.25">
      <c r="A377" s="166" t="s">
        <v>288</v>
      </c>
      <c r="B377" s="166"/>
      <c r="E377" s="114"/>
      <c r="G377" s="29"/>
      <c r="H377" s="29"/>
      <c r="I377" s="29"/>
    </row>
    <row r="378" spans="1:10" ht="20.100000000000001" customHeight="1" x14ac:dyDescent="0.25">
      <c r="A378" s="167" t="s">
        <v>105</v>
      </c>
      <c r="B378" s="167" t="s">
        <v>106</v>
      </c>
      <c r="C378" s="30" t="s">
        <v>107</v>
      </c>
      <c r="D378" s="167" t="s">
        <v>108</v>
      </c>
      <c r="E378" s="167"/>
      <c r="F378" s="167"/>
      <c r="G378" s="170" t="s">
        <v>316</v>
      </c>
      <c r="H378" s="170"/>
      <c r="I378" s="172" t="s">
        <v>319</v>
      </c>
    </row>
    <row r="379" spans="1:10" ht="20.100000000000001" customHeight="1" x14ac:dyDescent="0.25">
      <c r="A379" s="167"/>
      <c r="B379" s="167"/>
      <c r="C379" s="30" t="s">
        <v>109</v>
      </c>
      <c r="D379" s="30" t="s">
        <v>110</v>
      </c>
      <c r="E379" s="114" t="s">
        <v>171</v>
      </c>
      <c r="F379" s="30" t="s">
        <v>112</v>
      </c>
      <c r="G379" s="29" t="s">
        <v>317</v>
      </c>
      <c r="H379" s="29" t="s">
        <v>318</v>
      </c>
      <c r="I379" s="172"/>
    </row>
    <row r="380" spans="1:10" ht="20.100000000000001" customHeight="1" x14ac:dyDescent="0.25">
      <c r="A380" s="163" t="s">
        <v>113</v>
      </c>
      <c r="B380" s="32" t="s">
        <v>114</v>
      </c>
      <c r="C380" s="32" t="s">
        <v>322</v>
      </c>
      <c r="D380" s="23" t="s">
        <v>115</v>
      </c>
      <c r="E380" s="113">
        <v>200</v>
      </c>
      <c r="F380" s="32" t="s">
        <v>116</v>
      </c>
      <c r="G380" s="26">
        <f>'harga satuan'!C4</f>
        <v>10500</v>
      </c>
      <c r="H380" s="26">
        <f t="shared" ref="H380:H388" si="62">G380/1000</f>
        <v>10.5</v>
      </c>
      <c r="I380" s="26">
        <f t="shared" ref="I380:I388" si="63">E380*H380</f>
        <v>2100</v>
      </c>
    </row>
    <row r="381" spans="1:10" ht="20.100000000000001" customHeight="1" x14ac:dyDescent="0.25">
      <c r="A381" s="163"/>
      <c r="B381" s="32" t="s">
        <v>256</v>
      </c>
      <c r="C381" s="1" t="s">
        <v>92</v>
      </c>
      <c r="D381" s="24" t="s">
        <v>119</v>
      </c>
      <c r="E381" s="63">
        <v>65</v>
      </c>
      <c r="F381" s="1" t="s">
        <v>167</v>
      </c>
      <c r="G381" s="26">
        <f>'harga satuan'!C91</f>
        <v>24000</v>
      </c>
      <c r="H381" s="26">
        <f t="shared" si="62"/>
        <v>24</v>
      </c>
      <c r="I381" s="26">
        <f t="shared" si="63"/>
        <v>1560</v>
      </c>
    </row>
    <row r="382" spans="1:10" ht="20.100000000000001" customHeight="1" x14ac:dyDescent="0.25">
      <c r="A382" s="163"/>
      <c r="C382" s="1" t="s">
        <v>320</v>
      </c>
      <c r="D382" s="24" t="s">
        <v>119</v>
      </c>
      <c r="E382" s="63">
        <v>5</v>
      </c>
      <c r="F382" s="1" t="s">
        <v>145</v>
      </c>
      <c r="G382" s="26">
        <f>'harga satuan'!C59</f>
        <v>12500</v>
      </c>
      <c r="H382" s="26">
        <f t="shared" si="62"/>
        <v>12.5</v>
      </c>
      <c r="I382" s="26">
        <f t="shared" si="63"/>
        <v>62.5</v>
      </c>
    </row>
    <row r="383" spans="1:10" ht="20.100000000000001" customHeight="1" x14ac:dyDescent="0.25">
      <c r="A383" s="163"/>
      <c r="B383" s="1" t="s">
        <v>289</v>
      </c>
      <c r="C383" s="32" t="s">
        <v>93</v>
      </c>
      <c r="D383" s="23" t="s">
        <v>119</v>
      </c>
      <c r="E383" s="113">
        <v>50</v>
      </c>
      <c r="F383" s="32" t="s">
        <v>120</v>
      </c>
      <c r="G383" s="26">
        <f>'harga satuan'!C93</f>
        <v>12000</v>
      </c>
      <c r="H383" s="26">
        <f t="shared" si="62"/>
        <v>12</v>
      </c>
      <c r="I383" s="26">
        <f t="shared" si="63"/>
        <v>600</v>
      </c>
    </row>
    <row r="384" spans="1:10" ht="20.100000000000001" customHeight="1" x14ac:dyDescent="0.25">
      <c r="A384" s="163"/>
      <c r="B384" s="1"/>
      <c r="C384" s="32" t="s">
        <v>77</v>
      </c>
      <c r="D384" s="23" t="s">
        <v>119</v>
      </c>
      <c r="E384" s="113">
        <v>40</v>
      </c>
      <c r="F384" s="32" t="s">
        <v>162</v>
      </c>
      <c r="G384" s="26">
        <f>'harga satuan'!C77</f>
        <v>2500</v>
      </c>
      <c r="H384" s="26">
        <f t="shared" si="62"/>
        <v>2.5</v>
      </c>
      <c r="I384" s="26">
        <f t="shared" si="63"/>
        <v>100</v>
      </c>
    </row>
    <row r="385" spans="1:10" ht="20.100000000000001" customHeight="1" x14ac:dyDescent="0.25">
      <c r="A385" s="163"/>
      <c r="B385" s="1" t="s">
        <v>290</v>
      </c>
      <c r="C385" s="1" t="s">
        <v>291</v>
      </c>
      <c r="D385" s="24" t="s">
        <v>119</v>
      </c>
      <c r="E385" s="63">
        <v>100</v>
      </c>
      <c r="F385" s="33" t="s">
        <v>139</v>
      </c>
      <c r="G385" s="26">
        <f>'harga satuan'!C81</f>
        <v>10000</v>
      </c>
      <c r="H385" s="26">
        <f t="shared" si="62"/>
        <v>10</v>
      </c>
      <c r="I385" s="26">
        <f t="shared" si="63"/>
        <v>1000</v>
      </c>
    </row>
    <row r="386" spans="1:10" ht="20.100000000000001" customHeight="1" x14ac:dyDescent="0.25">
      <c r="A386" s="163"/>
      <c r="C386" s="1" t="s">
        <v>320</v>
      </c>
      <c r="D386" s="24" t="s">
        <v>121</v>
      </c>
      <c r="E386" s="63" t="s">
        <v>122</v>
      </c>
      <c r="F386" s="33" t="s">
        <v>123</v>
      </c>
      <c r="G386" s="26">
        <f>'harga satuan'!C59</f>
        <v>12500</v>
      </c>
      <c r="H386" s="26">
        <f t="shared" si="62"/>
        <v>12.5</v>
      </c>
      <c r="I386" s="26">
        <f t="shared" si="63"/>
        <v>31.25</v>
      </c>
    </row>
    <row r="387" spans="1:10" ht="20.100000000000001" customHeight="1" x14ac:dyDescent="0.25">
      <c r="A387" s="163"/>
      <c r="B387" s="32" t="s">
        <v>131</v>
      </c>
      <c r="C387" s="1" t="s">
        <v>67</v>
      </c>
      <c r="D387" s="24" t="s">
        <v>119</v>
      </c>
      <c r="E387" s="63">
        <v>140</v>
      </c>
      <c r="F387" s="1" t="s">
        <v>157</v>
      </c>
      <c r="G387" s="26">
        <f>'harga satuan'!C65</f>
        <v>6000</v>
      </c>
      <c r="H387" s="26">
        <f t="shared" si="62"/>
        <v>6</v>
      </c>
      <c r="I387" s="26">
        <f t="shared" si="63"/>
        <v>840</v>
      </c>
    </row>
    <row r="388" spans="1:10" ht="20.100000000000001" customHeight="1" x14ac:dyDescent="0.25">
      <c r="A388" s="163"/>
      <c r="B388" s="32" t="s">
        <v>133</v>
      </c>
      <c r="C388" s="32" t="s">
        <v>35</v>
      </c>
      <c r="D388" s="23" t="s">
        <v>119</v>
      </c>
      <c r="E388" s="113">
        <v>13</v>
      </c>
      <c r="F388" s="32" t="s">
        <v>134</v>
      </c>
      <c r="G388" s="26">
        <f>'harga satuan'!C31</f>
        <v>13500</v>
      </c>
      <c r="H388" s="26">
        <f t="shared" si="62"/>
        <v>13.5</v>
      </c>
      <c r="I388" s="26">
        <f t="shared" si="63"/>
        <v>175.5</v>
      </c>
    </row>
    <row r="389" spans="1:10" ht="20.100000000000001" customHeight="1" x14ac:dyDescent="0.25">
      <c r="A389" s="163"/>
      <c r="B389" s="32" t="s">
        <v>135</v>
      </c>
      <c r="C389" s="32" t="s">
        <v>135</v>
      </c>
      <c r="D389" s="23"/>
      <c r="F389" s="32" t="s">
        <v>139</v>
      </c>
      <c r="G389" s="26">
        <f>'harga satuan'!C6</f>
        <v>500</v>
      </c>
      <c r="I389" s="26">
        <f>G389</f>
        <v>500</v>
      </c>
    </row>
    <row r="390" spans="1:10" ht="20.100000000000001" customHeight="1" x14ac:dyDescent="0.25">
      <c r="A390" s="163"/>
      <c r="B390" s="163"/>
      <c r="C390" s="163"/>
      <c r="D390" s="163"/>
      <c r="E390" s="163"/>
      <c r="F390" s="163"/>
      <c r="H390" s="170" t="s">
        <v>325</v>
      </c>
      <c r="I390" s="170"/>
      <c r="J390" s="31">
        <f>SUM(I380:I389)</f>
        <v>6969.25</v>
      </c>
    </row>
    <row r="391" spans="1:10" ht="20.100000000000001" customHeight="1" x14ac:dyDescent="0.25">
      <c r="A391" s="32" t="s">
        <v>136</v>
      </c>
      <c r="B391" s="32" t="s">
        <v>31</v>
      </c>
      <c r="C391" s="32" t="s">
        <v>31</v>
      </c>
      <c r="D391" s="24" t="s">
        <v>119</v>
      </c>
      <c r="E391" s="63">
        <v>70</v>
      </c>
      <c r="F391" s="1" t="s">
        <v>186</v>
      </c>
      <c r="G391" s="26">
        <f>'harga satuan'!C28</f>
        <v>5000</v>
      </c>
      <c r="I391" s="26">
        <f>G391</f>
        <v>5000</v>
      </c>
    </row>
    <row r="392" spans="1:10" ht="20.100000000000001" customHeight="1" x14ac:dyDescent="0.25">
      <c r="A392" s="32" t="s">
        <v>138</v>
      </c>
      <c r="D392" s="23"/>
    </row>
    <row r="393" spans="1:10" ht="20.100000000000001" customHeight="1" x14ac:dyDescent="0.25">
      <c r="A393" s="163"/>
      <c r="B393" s="163"/>
      <c r="C393" s="163"/>
      <c r="D393" s="163"/>
      <c r="E393" s="163"/>
      <c r="F393" s="163"/>
      <c r="H393" s="170" t="s">
        <v>325</v>
      </c>
      <c r="I393" s="170"/>
      <c r="J393" s="31">
        <f>SUM(I391:I392)</f>
        <v>5000</v>
      </c>
    </row>
    <row r="394" spans="1:10" ht="20.100000000000001" customHeight="1" x14ac:dyDescent="0.25">
      <c r="A394" s="163" t="s">
        <v>140</v>
      </c>
      <c r="B394" s="32" t="s">
        <v>114</v>
      </c>
      <c r="C394" s="32" t="s">
        <v>322</v>
      </c>
      <c r="D394" s="23" t="s">
        <v>141</v>
      </c>
      <c r="E394" s="113">
        <v>250</v>
      </c>
      <c r="F394" s="32" t="s">
        <v>142</v>
      </c>
      <c r="G394" s="26">
        <f>'harga satuan'!C4</f>
        <v>10500</v>
      </c>
      <c r="H394" s="26">
        <f t="shared" ref="H394:H403" si="64">G394/1000</f>
        <v>10.5</v>
      </c>
      <c r="I394" s="26">
        <f t="shared" ref="I394:I403" si="65">E394*H394</f>
        <v>2625</v>
      </c>
    </row>
    <row r="395" spans="1:10" ht="20.100000000000001" customHeight="1" x14ac:dyDescent="0.25">
      <c r="A395" s="163"/>
      <c r="B395" s="32" t="s">
        <v>292</v>
      </c>
      <c r="C395" s="32" t="s">
        <v>27</v>
      </c>
      <c r="D395" s="23" t="s">
        <v>119</v>
      </c>
      <c r="E395" s="113">
        <v>40</v>
      </c>
      <c r="F395" s="32" t="s">
        <v>120</v>
      </c>
      <c r="G395" s="26">
        <f>'harga satuan'!C25</f>
        <v>110000</v>
      </c>
      <c r="H395" s="26">
        <f t="shared" si="64"/>
        <v>110</v>
      </c>
      <c r="I395" s="26">
        <f t="shared" si="65"/>
        <v>4400</v>
      </c>
    </row>
    <row r="396" spans="1:10" ht="20.100000000000001" customHeight="1" x14ac:dyDescent="0.25">
      <c r="A396" s="163"/>
      <c r="B396" s="1" t="s">
        <v>293</v>
      </c>
      <c r="C396" s="32" t="s">
        <v>294</v>
      </c>
      <c r="D396" s="24" t="s">
        <v>129</v>
      </c>
      <c r="E396" s="63">
        <v>25</v>
      </c>
      <c r="F396" s="32" t="s">
        <v>154</v>
      </c>
      <c r="G396" s="26">
        <f>'harga satuan'!C37</f>
        <v>6500</v>
      </c>
      <c r="H396" s="26">
        <f t="shared" si="64"/>
        <v>6.5</v>
      </c>
      <c r="I396" s="26">
        <f t="shared" si="65"/>
        <v>162.5</v>
      </c>
    </row>
    <row r="397" spans="1:10" ht="20.100000000000001" customHeight="1" x14ac:dyDescent="0.25">
      <c r="A397" s="163"/>
      <c r="C397" s="32" t="s">
        <v>181</v>
      </c>
      <c r="D397" s="24" t="s">
        <v>121</v>
      </c>
      <c r="E397" s="113">
        <v>25</v>
      </c>
      <c r="F397" s="33" t="s">
        <v>217</v>
      </c>
      <c r="G397" s="26">
        <f>'harga satuan'!C91</f>
        <v>24000</v>
      </c>
      <c r="H397" s="26">
        <f t="shared" si="64"/>
        <v>24</v>
      </c>
      <c r="I397" s="26">
        <f t="shared" si="65"/>
        <v>600</v>
      </c>
    </row>
    <row r="398" spans="1:10" ht="20.100000000000001" customHeight="1" x14ac:dyDescent="0.25">
      <c r="A398" s="163"/>
      <c r="C398" s="32" t="s">
        <v>98</v>
      </c>
      <c r="D398" s="24" t="s">
        <v>121</v>
      </c>
      <c r="E398" s="113">
        <v>25</v>
      </c>
      <c r="F398" s="32" t="s">
        <v>295</v>
      </c>
      <c r="G398" s="26">
        <f>'harga satuan'!C98</f>
        <v>8000</v>
      </c>
      <c r="H398" s="26">
        <f t="shared" si="64"/>
        <v>8</v>
      </c>
      <c r="I398" s="26">
        <f t="shared" si="65"/>
        <v>200</v>
      </c>
    </row>
    <row r="399" spans="1:10" ht="20.100000000000001" customHeight="1" x14ac:dyDescent="0.25">
      <c r="A399" s="163"/>
      <c r="C399" s="1" t="s">
        <v>320</v>
      </c>
      <c r="D399" s="24" t="s">
        <v>119</v>
      </c>
      <c r="E399" s="63">
        <v>5</v>
      </c>
      <c r="F399" s="1" t="s">
        <v>145</v>
      </c>
      <c r="G399" s="26">
        <f>'harga satuan'!C59</f>
        <v>12500</v>
      </c>
      <c r="H399" s="26">
        <f t="shared" si="64"/>
        <v>12.5</v>
      </c>
      <c r="I399" s="26">
        <f t="shared" si="65"/>
        <v>62.5</v>
      </c>
    </row>
    <row r="400" spans="1:10" ht="20.100000000000001" customHeight="1" x14ac:dyDescent="0.25">
      <c r="A400" s="163"/>
      <c r="B400" s="32" t="s">
        <v>296</v>
      </c>
      <c r="C400" s="1" t="s">
        <v>48</v>
      </c>
      <c r="D400" s="24" t="s">
        <v>119</v>
      </c>
      <c r="E400" s="63">
        <v>100</v>
      </c>
      <c r="F400" s="1" t="s">
        <v>139</v>
      </c>
      <c r="G400" s="26">
        <f>'harga satuan'!C42</f>
        <v>10000</v>
      </c>
      <c r="H400" s="26">
        <f t="shared" si="64"/>
        <v>10</v>
      </c>
      <c r="I400" s="26">
        <f t="shared" si="65"/>
        <v>1000</v>
      </c>
    </row>
    <row r="401" spans="1:10" ht="20.100000000000001" customHeight="1" x14ac:dyDescent="0.25">
      <c r="A401" s="163"/>
      <c r="B401" s="32" t="s">
        <v>263</v>
      </c>
      <c r="C401" s="38" t="s">
        <v>297</v>
      </c>
      <c r="D401" s="24" t="s">
        <v>129</v>
      </c>
      <c r="E401" s="63">
        <v>25</v>
      </c>
      <c r="F401" s="1" t="s">
        <v>298</v>
      </c>
      <c r="G401" s="26">
        <f>'harga satuan'!C87</f>
        <v>13000</v>
      </c>
      <c r="H401" s="26">
        <f t="shared" si="64"/>
        <v>13</v>
      </c>
      <c r="I401" s="26">
        <f t="shared" si="65"/>
        <v>325</v>
      </c>
    </row>
    <row r="402" spans="1:10" ht="20.100000000000001" customHeight="1" x14ac:dyDescent="0.25">
      <c r="A402" s="163"/>
      <c r="B402" s="1"/>
      <c r="C402" s="32" t="s">
        <v>77</v>
      </c>
      <c r="D402" s="23" t="s">
        <v>119</v>
      </c>
      <c r="E402" s="113">
        <v>40</v>
      </c>
      <c r="F402" s="32" t="s">
        <v>162</v>
      </c>
      <c r="G402" s="26">
        <f>'harga satuan'!C77</f>
        <v>2500</v>
      </c>
      <c r="H402" s="26">
        <f t="shared" si="64"/>
        <v>2.5</v>
      </c>
      <c r="I402" s="26">
        <f t="shared" si="65"/>
        <v>100</v>
      </c>
    </row>
    <row r="403" spans="1:10" ht="20.100000000000001" customHeight="1" x14ac:dyDescent="0.25">
      <c r="A403" s="163"/>
      <c r="B403" s="32" t="s">
        <v>131</v>
      </c>
      <c r="C403" s="1" t="s">
        <v>69</v>
      </c>
      <c r="D403" s="24" t="s">
        <v>119</v>
      </c>
      <c r="E403" s="63">
        <v>125</v>
      </c>
      <c r="F403" s="1" t="s">
        <v>132</v>
      </c>
      <c r="G403" s="26">
        <f>'harga satuan'!C67</f>
        <v>24000</v>
      </c>
      <c r="H403" s="26">
        <f t="shared" si="64"/>
        <v>24</v>
      </c>
      <c r="I403" s="26">
        <f t="shared" si="65"/>
        <v>3000</v>
      </c>
    </row>
    <row r="404" spans="1:10" ht="20.100000000000001" customHeight="1" x14ac:dyDescent="0.25">
      <c r="A404" s="163"/>
      <c r="B404" s="32" t="s">
        <v>135</v>
      </c>
      <c r="C404" s="32" t="s">
        <v>135</v>
      </c>
      <c r="D404" s="23"/>
      <c r="F404" s="32" t="s">
        <v>139</v>
      </c>
      <c r="G404" s="26">
        <f>'harga satuan'!C6</f>
        <v>500</v>
      </c>
      <c r="I404" s="26">
        <f>G404</f>
        <v>500</v>
      </c>
    </row>
    <row r="405" spans="1:10" s="37" customFormat="1" ht="20.100000000000001" customHeight="1" x14ac:dyDescent="0.25">
      <c r="A405" s="164"/>
      <c r="B405" s="164"/>
      <c r="C405" s="164"/>
      <c r="D405" s="164"/>
      <c r="E405" s="164"/>
      <c r="F405" s="164"/>
      <c r="G405" s="36"/>
      <c r="H405" s="170" t="s">
        <v>325</v>
      </c>
      <c r="I405" s="170"/>
      <c r="J405" s="31">
        <f>SUM(I394:I404)</f>
        <v>12975</v>
      </c>
    </row>
    <row r="406" spans="1:10" ht="20.100000000000001" customHeight="1" x14ac:dyDescent="0.25">
      <c r="A406" s="23" t="s">
        <v>160</v>
      </c>
      <c r="B406" s="32" t="s">
        <v>299</v>
      </c>
      <c r="C406" s="22" t="s">
        <v>66</v>
      </c>
      <c r="D406" s="25" t="s">
        <v>119</v>
      </c>
      <c r="E406" s="116">
        <v>70</v>
      </c>
      <c r="F406" s="32" t="s">
        <v>300</v>
      </c>
      <c r="G406" s="26">
        <f>'harga satuan'!C64</f>
        <v>2000</v>
      </c>
      <c r="I406" s="26">
        <f>G406</f>
        <v>2000</v>
      </c>
    </row>
    <row r="407" spans="1:10" ht="20.100000000000001" customHeight="1" x14ac:dyDescent="0.25">
      <c r="A407" s="23" t="s">
        <v>161</v>
      </c>
      <c r="B407" s="32" t="s">
        <v>84</v>
      </c>
      <c r="C407" s="32" t="s">
        <v>84</v>
      </c>
      <c r="D407" s="23" t="s">
        <v>119</v>
      </c>
      <c r="E407" s="113">
        <v>200</v>
      </c>
      <c r="F407" s="32" t="s">
        <v>139</v>
      </c>
      <c r="G407" s="26">
        <f>'harga satuan'!C84</f>
        <v>17200</v>
      </c>
      <c r="H407" s="26">
        <f t="shared" ref="H407" si="66">G407/1000</f>
        <v>17.2</v>
      </c>
      <c r="I407" s="26">
        <f t="shared" ref="I407" si="67">E407*H407</f>
        <v>3440</v>
      </c>
    </row>
    <row r="408" spans="1:10" ht="20.100000000000001" customHeight="1" x14ac:dyDescent="0.25">
      <c r="A408" s="23"/>
      <c r="B408" s="23"/>
      <c r="C408" s="23"/>
      <c r="D408" s="23"/>
      <c r="F408" s="23"/>
      <c r="H408" s="170" t="s">
        <v>325</v>
      </c>
      <c r="I408" s="170"/>
      <c r="J408" s="31">
        <f>SUM(I406:I407)</f>
        <v>5440</v>
      </c>
    </row>
    <row r="409" spans="1:10" ht="20.100000000000001" customHeight="1" x14ac:dyDescent="0.25">
      <c r="A409" s="163" t="s">
        <v>163</v>
      </c>
      <c r="B409" s="32" t="s">
        <v>114</v>
      </c>
      <c r="C409" s="32" t="s">
        <v>322</v>
      </c>
      <c r="D409" s="34" t="s">
        <v>164</v>
      </c>
      <c r="E409" s="113">
        <v>225</v>
      </c>
      <c r="F409" s="32" t="s">
        <v>165</v>
      </c>
      <c r="G409" s="26">
        <f>'harga satuan'!C4</f>
        <v>10500</v>
      </c>
      <c r="H409" s="26">
        <f t="shared" ref="H409:H420" si="68">G409/1000</f>
        <v>10.5</v>
      </c>
      <c r="I409" s="26">
        <f t="shared" ref="I409:I420" si="69">E409*H409</f>
        <v>2362.5</v>
      </c>
    </row>
    <row r="410" spans="1:10" ht="20.100000000000001" customHeight="1" x14ac:dyDescent="0.25">
      <c r="A410" s="163"/>
      <c r="B410" s="1" t="s">
        <v>301</v>
      </c>
      <c r="C410" s="1" t="s">
        <v>144</v>
      </c>
      <c r="D410" s="24" t="s">
        <v>119</v>
      </c>
      <c r="E410" s="63">
        <v>100</v>
      </c>
      <c r="F410" s="1" t="s">
        <v>120</v>
      </c>
      <c r="G410" s="26">
        <f>'harga satuan'!C24</f>
        <v>34000</v>
      </c>
      <c r="H410" s="26">
        <f t="shared" si="68"/>
        <v>34</v>
      </c>
      <c r="I410" s="26">
        <f t="shared" si="69"/>
        <v>3400</v>
      </c>
    </row>
    <row r="411" spans="1:10" ht="20.100000000000001" customHeight="1" x14ac:dyDescent="0.25">
      <c r="A411" s="163"/>
      <c r="C411" s="1" t="s">
        <v>320</v>
      </c>
      <c r="D411" s="24" t="s">
        <v>119</v>
      </c>
      <c r="E411" s="63">
        <v>5</v>
      </c>
      <c r="F411" s="1" t="s">
        <v>145</v>
      </c>
      <c r="G411" s="26">
        <f>'harga satuan'!C59</f>
        <v>12500</v>
      </c>
      <c r="H411" s="26">
        <f t="shared" si="68"/>
        <v>12.5</v>
      </c>
      <c r="I411" s="26">
        <f t="shared" si="69"/>
        <v>62.5</v>
      </c>
    </row>
    <row r="412" spans="1:10" ht="20.100000000000001" customHeight="1" x14ac:dyDescent="0.25">
      <c r="A412" s="163"/>
      <c r="B412" s="1" t="s">
        <v>188</v>
      </c>
      <c r="C412" s="1" t="s">
        <v>93</v>
      </c>
      <c r="D412" s="24" t="s">
        <v>119</v>
      </c>
      <c r="E412" s="63">
        <v>50</v>
      </c>
      <c r="F412" s="1" t="s">
        <v>120</v>
      </c>
      <c r="G412" s="26">
        <f>'harga satuan'!C93</f>
        <v>12000</v>
      </c>
      <c r="H412" s="26">
        <f t="shared" si="68"/>
        <v>12</v>
      </c>
      <c r="I412" s="26">
        <f t="shared" si="69"/>
        <v>600</v>
      </c>
    </row>
    <row r="413" spans="1:10" ht="20.100000000000001" customHeight="1" x14ac:dyDescent="0.25">
      <c r="A413" s="163"/>
      <c r="B413" s="1"/>
      <c r="C413" s="1" t="s">
        <v>320</v>
      </c>
      <c r="D413" s="24" t="s">
        <v>119</v>
      </c>
      <c r="E413" s="63">
        <v>5</v>
      </c>
      <c r="F413" s="1" t="s">
        <v>145</v>
      </c>
      <c r="G413" s="26">
        <f>'harga satuan'!C59</f>
        <v>12500</v>
      </c>
      <c r="H413" s="26">
        <f t="shared" si="68"/>
        <v>12.5</v>
      </c>
      <c r="I413" s="26">
        <f t="shared" si="69"/>
        <v>62.5</v>
      </c>
    </row>
    <row r="414" spans="1:10" ht="20.100000000000001" customHeight="1" x14ac:dyDescent="0.25">
      <c r="A414" s="163"/>
      <c r="B414" s="1"/>
      <c r="C414" s="1" t="s">
        <v>98</v>
      </c>
      <c r="D414" s="24" t="s">
        <v>146</v>
      </c>
      <c r="E414" s="63">
        <v>10</v>
      </c>
      <c r="F414" s="1" t="s">
        <v>134</v>
      </c>
      <c r="G414" s="26">
        <f>'harga satuan'!C98</f>
        <v>8000</v>
      </c>
      <c r="H414" s="26">
        <f t="shared" si="68"/>
        <v>8</v>
      </c>
      <c r="I414" s="26">
        <f t="shared" si="69"/>
        <v>80</v>
      </c>
    </row>
    <row r="415" spans="1:10" ht="20.100000000000001" customHeight="1" x14ac:dyDescent="0.25">
      <c r="A415" s="163"/>
      <c r="B415" s="1" t="s">
        <v>302</v>
      </c>
      <c r="C415" s="1" t="s">
        <v>49</v>
      </c>
      <c r="D415" s="24" t="s">
        <v>119</v>
      </c>
      <c r="E415" s="63">
        <v>15</v>
      </c>
      <c r="F415" s="1" t="s">
        <v>147</v>
      </c>
      <c r="G415" s="26">
        <f>'harga satuan'!C43</f>
        <v>24200</v>
      </c>
      <c r="H415" s="26">
        <f t="shared" si="68"/>
        <v>24.2</v>
      </c>
      <c r="I415" s="26">
        <f t="shared" si="69"/>
        <v>363</v>
      </c>
    </row>
    <row r="416" spans="1:10" ht="20.100000000000001" customHeight="1" x14ac:dyDescent="0.25">
      <c r="A416" s="163"/>
      <c r="B416" s="1"/>
      <c r="C416" s="1" t="s">
        <v>48</v>
      </c>
      <c r="D416" s="24" t="s">
        <v>129</v>
      </c>
      <c r="E416" s="63">
        <v>30</v>
      </c>
      <c r="F416" s="1" t="s">
        <v>154</v>
      </c>
      <c r="G416" s="26">
        <f>'harga satuan'!C42</f>
        <v>10000</v>
      </c>
      <c r="H416" s="26">
        <f t="shared" si="68"/>
        <v>10</v>
      </c>
      <c r="I416" s="26">
        <f t="shared" si="69"/>
        <v>300</v>
      </c>
    </row>
    <row r="417" spans="1:10" ht="20.100000000000001" customHeight="1" x14ac:dyDescent="0.25">
      <c r="A417" s="163"/>
      <c r="B417" s="1"/>
      <c r="C417" s="1" t="s">
        <v>89</v>
      </c>
      <c r="D417" s="24" t="s">
        <v>129</v>
      </c>
      <c r="E417" s="63">
        <v>30</v>
      </c>
      <c r="F417" s="1" t="s">
        <v>154</v>
      </c>
      <c r="G417" s="26">
        <f>'harga satuan'!C88</f>
        <v>8000</v>
      </c>
      <c r="H417" s="26">
        <f t="shared" si="68"/>
        <v>8</v>
      </c>
      <c r="I417" s="26">
        <f t="shared" si="69"/>
        <v>240</v>
      </c>
    </row>
    <row r="418" spans="1:10" ht="20.100000000000001" customHeight="1" x14ac:dyDescent="0.25">
      <c r="A418" s="163"/>
      <c r="B418" s="1"/>
      <c r="C418" s="1" t="s">
        <v>303</v>
      </c>
      <c r="D418" s="24" t="s">
        <v>129</v>
      </c>
      <c r="E418" s="63">
        <v>40</v>
      </c>
      <c r="F418" s="1" t="s">
        <v>154</v>
      </c>
      <c r="G418" s="26">
        <f>'harga satuan'!C45</f>
        <v>5500</v>
      </c>
      <c r="H418" s="26">
        <f t="shared" si="68"/>
        <v>5.5</v>
      </c>
      <c r="I418" s="26">
        <f t="shared" si="69"/>
        <v>220</v>
      </c>
    </row>
    <row r="419" spans="1:10" ht="20.100000000000001" customHeight="1" x14ac:dyDescent="0.25">
      <c r="A419" s="163"/>
      <c r="B419" s="1"/>
      <c r="C419" s="1" t="s">
        <v>15</v>
      </c>
      <c r="D419" s="24" t="s">
        <v>129</v>
      </c>
      <c r="E419" s="63">
        <v>40</v>
      </c>
      <c r="F419" s="1" t="s">
        <v>154</v>
      </c>
      <c r="G419" s="26">
        <f>'harga satuan'!C11</f>
        <v>7700</v>
      </c>
      <c r="H419" s="26">
        <f t="shared" si="68"/>
        <v>7.7</v>
      </c>
      <c r="I419" s="26">
        <f t="shared" si="69"/>
        <v>308</v>
      </c>
    </row>
    <row r="420" spans="1:10" ht="20.100000000000001" customHeight="1" x14ac:dyDescent="0.25">
      <c r="A420" s="163"/>
      <c r="B420" s="32" t="s">
        <v>131</v>
      </c>
      <c r="C420" s="1" t="s">
        <v>83</v>
      </c>
      <c r="D420" s="24" t="s">
        <v>119</v>
      </c>
      <c r="E420" s="63">
        <v>200</v>
      </c>
      <c r="F420" s="1" t="s">
        <v>157</v>
      </c>
      <c r="G420" s="26">
        <f>'harga satuan'!C82</f>
        <v>8200</v>
      </c>
      <c r="H420" s="26">
        <f t="shared" si="68"/>
        <v>8.1999999999999993</v>
      </c>
      <c r="I420" s="26">
        <f t="shared" si="69"/>
        <v>1639.9999999999998</v>
      </c>
    </row>
    <row r="421" spans="1:10" ht="20.100000000000001" customHeight="1" x14ac:dyDescent="0.25">
      <c r="A421" s="163"/>
      <c r="B421" s="32" t="s">
        <v>135</v>
      </c>
      <c r="C421" s="32" t="s">
        <v>135</v>
      </c>
      <c r="D421" s="23"/>
      <c r="F421" s="32" t="s">
        <v>139</v>
      </c>
      <c r="G421" s="26">
        <f>'harga satuan'!C6</f>
        <v>500</v>
      </c>
      <c r="I421" s="26">
        <f>G421</f>
        <v>500</v>
      </c>
    </row>
    <row r="422" spans="1:10" ht="20.100000000000001" customHeight="1" x14ac:dyDescent="0.25">
      <c r="A422" s="163"/>
      <c r="B422" s="163"/>
      <c r="C422" s="163"/>
      <c r="D422" s="163"/>
      <c r="E422" s="163"/>
      <c r="F422" s="163"/>
      <c r="H422" s="170" t="s">
        <v>325</v>
      </c>
      <c r="I422" s="170"/>
      <c r="J422" s="31">
        <f>SUM(I409:I421)</f>
        <v>10138.5</v>
      </c>
    </row>
    <row r="423" spans="1:10" s="28" customFormat="1" ht="20.100000000000001" customHeight="1" x14ac:dyDescent="0.25">
      <c r="A423" s="166" t="s">
        <v>304</v>
      </c>
      <c r="B423" s="166"/>
      <c r="E423" s="114"/>
      <c r="G423" s="29"/>
      <c r="H423" s="29"/>
      <c r="I423" s="29"/>
    </row>
    <row r="424" spans="1:10" ht="20.100000000000001" customHeight="1" x14ac:dyDescent="0.25">
      <c r="A424" s="167" t="s">
        <v>105</v>
      </c>
      <c r="B424" s="167" t="s">
        <v>106</v>
      </c>
      <c r="C424" s="30" t="s">
        <v>107</v>
      </c>
      <c r="D424" s="167" t="s">
        <v>108</v>
      </c>
      <c r="E424" s="167"/>
      <c r="F424" s="167"/>
      <c r="G424" s="170" t="s">
        <v>316</v>
      </c>
      <c r="H424" s="170"/>
      <c r="I424" s="172" t="s">
        <v>319</v>
      </c>
    </row>
    <row r="425" spans="1:10" ht="20.100000000000001" customHeight="1" x14ac:dyDescent="0.25">
      <c r="A425" s="167"/>
      <c r="B425" s="167"/>
      <c r="C425" s="30" t="s">
        <v>109</v>
      </c>
      <c r="D425" s="30" t="s">
        <v>110</v>
      </c>
      <c r="E425" s="114" t="s">
        <v>171</v>
      </c>
      <c r="F425" s="30" t="s">
        <v>112</v>
      </c>
      <c r="G425" s="29" t="s">
        <v>317</v>
      </c>
      <c r="H425" s="29" t="s">
        <v>318</v>
      </c>
      <c r="I425" s="172"/>
    </row>
    <row r="426" spans="1:10" ht="20.100000000000001" customHeight="1" x14ac:dyDescent="0.25">
      <c r="A426" s="163" t="s">
        <v>113</v>
      </c>
      <c r="B426" s="32" t="s">
        <v>114</v>
      </c>
      <c r="C426" s="32" t="s">
        <v>322</v>
      </c>
      <c r="D426" s="23" t="s">
        <v>305</v>
      </c>
      <c r="E426" s="113">
        <v>150</v>
      </c>
      <c r="F426" s="32" t="s">
        <v>139</v>
      </c>
      <c r="G426" s="26">
        <f>'harga satuan'!C4</f>
        <v>10500</v>
      </c>
      <c r="H426" s="26">
        <f t="shared" ref="H426:H434" si="70">G426/1000</f>
        <v>10.5</v>
      </c>
      <c r="I426" s="26">
        <f t="shared" ref="I426:I434" si="71">E426*H426</f>
        <v>1575</v>
      </c>
    </row>
    <row r="427" spans="1:10" ht="20.100000000000001" customHeight="1" x14ac:dyDescent="0.25">
      <c r="A427" s="163"/>
      <c r="B427" s="32" t="s">
        <v>306</v>
      </c>
      <c r="C427" s="1" t="s">
        <v>92</v>
      </c>
      <c r="D427" s="24" t="s">
        <v>119</v>
      </c>
      <c r="E427" s="63">
        <v>65</v>
      </c>
      <c r="F427" s="1" t="s">
        <v>167</v>
      </c>
      <c r="G427" s="26">
        <f>'harga satuan'!C91</f>
        <v>24000</v>
      </c>
      <c r="H427" s="26">
        <f t="shared" si="70"/>
        <v>24</v>
      </c>
      <c r="I427" s="26">
        <f t="shared" si="71"/>
        <v>1560</v>
      </c>
    </row>
    <row r="428" spans="1:10" ht="20.100000000000001" customHeight="1" x14ac:dyDescent="0.25">
      <c r="A428" s="163"/>
      <c r="C428" s="32" t="s">
        <v>221</v>
      </c>
      <c r="D428" s="23" t="s">
        <v>146</v>
      </c>
      <c r="E428" s="113">
        <v>10</v>
      </c>
      <c r="F428" s="32" t="s">
        <v>134</v>
      </c>
      <c r="G428" s="26">
        <f>'harga satuan'!C46</f>
        <v>25000</v>
      </c>
      <c r="H428" s="26">
        <f t="shared" si="70"/>
        <v>25</v>
      </c>
      <c r="I428" s="26">
        <f t="shared" si="71"/>
        <v>250</v>
      </c>
    </row>
    <row r="429" spans="1:10" ht="20.100000000000001" customHeight="1" x14ac:dyDescent="0.25">
      <c r="A429" s="163"/>
      <c r="B429" s="32" t="s">
        <v>173</v>
      </c>
      <c r="C429" s="1" t="s">
        <v>93</v>
      </c>
      <c r="D429" s="24" t="s">
        <v>119</v>
      </c>
      <c r="E429" s="63">
        <v>50</v>
      </c>
      <c r="F429" s="1" t="s">
        <v>120</v>
      </c>
      <c r="G429" s="26">
        <f>'harga satuan'!C93</f>
        <v>12000</v>
      </c>
      <c r="H429" s="26">
        <f t="shared" si="70"/>
        <v>12</v>
      </c>
      <c r="I429" s="26">
        <f t="shared" si="71"/>
        <v>600</v>
      </c>
    </row>
    <row r="430" spans="1:10" ht="20.100000000000001" customHeight="1" x14ac:dyDescent="0.25">
      <c r="A430" s="163"/>
      <c r="C430" s="1" t="s">
        <v>320</v>
      </c>
      <c r="D430" s="24" t="s">
        <v>119</v>
      </c>
      <c r="E430" s="63">
        <v>5</v>
      </c>
      <c r="F430" s="1" t="s">
        <v>145</v>
      </c>
      <c r="G430" s="26">
        <f>'harga satuan'!C59</f>
        <v>12500</v>
      </c>
      <c r="H430" s="26">
        <f t="shared" si="70"/>
        <v>12.5</v>
      </c>
      <c r="I430" s="26">
        <f t="shared" si="71"/>
        <v>62.5</v>
      </c>
    </row>
    <row r="431" spans="1:10" ht="20.100000000000001" customHeight="1" x14ac:dyDescent="0.25">
      <c r="A431" s="163"/>
      <c r="B431" s="32" t="s">
        <v>307</v>
      </c>
      <c r="C431" s="1" t="s">
        <v>81</v>
      </c>
      <c r="D431" s="24" t="s">
        <v>119</v>
      </c>
      <c r="E431" s="63">
        <v>100</v>
      </c>
      <c r="F431" s="1" t="s">
        <v>139</v>
      </c>
      <c r="G431" s="26">
        <f>'harga satuan'!C80</f>
        <v>10000</v>
      </c>
      <c r="H431" s="26">
        <f t="shared" si="70"/>
        <v>10</v>
      </c>
      <c r="I431" s="26">
        <f t="shared" si="71"/>
        <v>1000</v>
      </c>
    </row>
    <row r="432" spans="1:10" ht="20.100000000000001" customHeight="1" x14ac:dyDescent="0.25">
      <c r="A432" s="163"/>
      <c r="C432" s="32" t="s">
        <v>77</v>
      </c>
      <c r="D432" s="23" t="s">
        <v>119</v>
      </c>
      <c r="E432" s="113">
        <v>40</v>
      </c>
      <c r="F432" s="32" t="s">
        <v>162</v>
      </c>
      <c r="G432" s="26">
        <f>'harga satuan'!C77</f>
        <v>2500</v>
      </c>
      <c r="H432" s="26">
        <f t="shared" si="70"/>
        <v>2.5</v>
      </c>
      <c r="I432" s="26">
        <f t="shared" si="71"/>
        <v>100</v>
      </c>
    </row>
    <row r="433" spans="1:10" ht="20.100000000000001" customHeight="1" x14ac:dyDescent="0.25">
      <c r="A433" s="163"/>
      <c r="B433" s="32" t="s">
        <v>131</v>
      </c>
      <c r="C433" s="1" t="s">
        <v>67</v>
      </c>
      <c r="D433" s="24" t="s">
        <v>119</v>
      </c>
      <c r="E433" s="63">
        <v>140</v>
      </c>
      <c r="F433" s="1" t="s">
        <v>157</v>
      </c>
      <c r="G433" s="26">
        <f>'harga satuan'!C65</f>
        <v>6000</v>
      </c>
      <c r="H433" s="26">
        <f t="shared" si="70"/>
        <v>6</v>
      </c>
      <c r="I433" s="26">
        <f t="shared" si="71"/>
        <v>840</v>
      </c>
    </row>
    <row r="434" spans="1:10" ht="20.100000000000001" customHeight="1" x14ac:dyDescent="0.25">
      <c r="A434" s="163"/>
      <c r="B434" s="32" t="s">
        <v>133</v>
      </c>
      <c r="C434" s="32" t="s">
        <v>35</v>
      </c>
      <c r="D434" s="23" t="s">
        <v>119</v>
      </c>
      <c r="E434" s="113">
        <v>13</v>
      </c>
      <c r="F434" s="32" t="s">
        <v>134</v>
      </c>
      <c r="G434" s="26">
        <f>'harga satuan'!C31</f>
        <v>13500</v>
      </c>
      <c r="H434" s="26">
        <f t="shared" si="70"/>
        <v>13.5</v>
      </c>
      <c r="I434" s="26">
        <f t="shared" si="71"/>
        <v>175.5</v>
      </c>
    </row>
    <row r="435" spans="1:10" ht="20.100000000000001" customHeight="1" x14ac:dyDescent="0.25">
      <c r="A435" s="163"/>
      <c r="B435" s="32" t="s">
        <v>135</v>
      </c>
      <c r="C435" s="32" t="s">
        <v>135</v>
      </c>
      <c r="D435" s="23"/>
      <c r="F435" s="32" t="s">
        <v>139</v>
      </c>
      <c r="G435" s="26">
        <f>'harga satuan'!C6</f>
        <v>500</v>
      </c>
      <c r="I435" s="26">
        <f>G435</f>
        <v>500</v>
      </c>
    </row>
    <row r="436" spans="1:10" ht="20.100000000000001" customHeight="1" x14ac:dyDescent="0.25">
      <c r="A436" s="163"/>
      <c r="B436" s="163"/>
      <c r="C436" s="163"/>
      <c r="D436" s="163"/>
      <c r="E436" s="163"/>
      <c r="F436" s="163"/>
      <c r="H436" s="170" t="s">
        <v>325</v>
      </c>
      <c r="I436" s="170"/>
      <c r="J436" s="31">
        <f>SUM(I426:I435)</f>
        <v>6663</v>
      </c>
    </row>
    <row r="437" spans="1:10" ht="20.100000000000001" customHeight="1" x14ac:dyDescent="0.25">
      <c r="B437" s="32" t="s">
        <v>308</v>
      </c>
      <c r="C437" s="38" t="s">
        <v>308</v>
      </c>
      <c r="D437" s="24" t="s">
        <v>119</v>
      </c>
      <c r="E437" s="63">
        <v>70</v>
      </c>
      <c r="F437" s="1" t="s">
        <v>186</v>
      </c>
      <c r="G437" s="26">
        <f>'harga satuan'!C21</f>
        <v>2700</v>
      </c>
      <c r="I437" s="26">
        <f>G437</f>
        <v>2700</v>
      </c>
    </row>
    <row r="438" spans="1:10" ht="20.100000000000001" customHeight="1" x14ac:dyDescent="0.25">
      <c r="D438" s="23"/>
    </row>
    <row r="439" spans="1:10" ht="20.100000000000001" customHeight="1" x14ac:dyDescent="0.25">
      <c r="A439" s="163"/>
      <c r="B439" s="163"/>
      <c r="C439" s="163"/>
      <c r="D439" s="163"/>
      <c r="E439" s="163"/>
      <c r="F439" s="163"/>
      <c r="H439" s="170" t="s">
        <v>325</v>
      </c>
      <c r="I439" s="170"/>
      <c r="J439" s="31">
        <f>SUM(I437:I438)</f>
        <v>2700</v>
      </c>
    </row>
    <row r="440" spans="1:10" ht="20.100000000000001" customHeight="1" x14ac:dyDescent="0.25">
      <c r="A440" s="163" t="s">
        <v>140</v>
      </c>
      <c r="B440" s="32" t="s">
        <v>114</v>
      </c>
      <c r="C440" s="32" t="s">
        <v>322</v>
      </c>
      <c r="D440" s="23" t="s">
        <v>141</v>
      </c>
      <c r="E440" s="113">
        <v>250</v>
      </c>
      <c r="F440" s="32" t="s">
        <v>142</v>
      </c>
      <c r="G440" s="26">
        <f>'harga satuan'!C4</f>
        <v>10500</v>
      </c>
      <c r="H440" s="26">
        <f t="shared" ref="H440:H447" si="72">G440/1000</f>
        <v>10.5</v>
      </c>
      <c r="I440" s="26">
        <f t="shared" ref="I440:I447" si="73">E440*H440</f>
        <v>2625</v>
      </c>
    </row>
    <row r="441" spans="1:10" ht="20.100000000000001" customHeight="1" x14ac:dyDescent="0.25">
      <c r="A441" s="163"/>
      <c r="B441" s="32" t="s">
        <v>301</v>
      </c>
      <c r="C441" s="32" t="s">
        <v>144</v>
      </c>
      <c r="D441" s="23" t="s">
        <v>119</v>
      </c>
      <c r="E441" s="113">
        <v>100</v>
      </c>
      <c r="F441" s="32" t="s">
        <v>120</v>
      </c>
      <c r="G441" s="26">
        <f>'harga satuan'!C24</f>
        <v>34000</v>
      </c>
      <c r="H441" s="26">
        <f t="shared" si="72"/>
        <v>34</v>
      </c>
      <c r="I441" s="26">
        <f t="shared" si="73"/>
        <v>3400</v>
      </c>
    </row>
    <row r="442" spans="1:10" ht="20.100000000000001" customHeight="1" x14ac:dyDescent="0.25">
      <c r="A442" s="163"/>
      <c r="C442" s="32" t="s">
        <v>320</v>
      </c>
      <c r="D442" s="23" t="s">
        <v>119</v>
      </c>
      <c r="E442" s="113">
        <v>5</v>
      </c>
      <c r="F442" s="32" t="s">
        <v>145</v>
      </c>
      <c r="G442" s="26">
        <f>'harga satuan'!C59</f>
        <v>12500</v>
      </c>
      <c r="H442" s="26">
        <f t="shared" si="72"/>
        <v>12.5</v>
      </c>
      <c r="I442" s="26">
        <f t="shared" si="73"/>
        <v>62.5</v>
      </c>
    </row>
    <row r="443" spans="1:10" ht="20.100000000000001" customHeight="1" x14ac:dyDescent="0.25">
      <c r="A443" s="163"/>
      <c r="B443" s="32" t="s">
        <v>309</v>
      </c>
      <c r="C443" s="1" t="s">
        <v>93</v>
      </c>
      <c r="D443" s="24" t="s">
        <v>119</v>
      </c>
      <c r="E443" s="63">
        <v>50</v>
      </c>
      <c r="F443" s="1" t="s">
        <v>120</v>
      </c>
      <c r="G443" s="26">
        <f>'harga satuan'!C93</f>
        <v>12000</v>
      </c>
      <c r="H443" s="26">
        <f t="shared" si="72"/>
        <v>12</v>
      </c>
      <c r="I443" s="26">
        <f t="shared" si="73"/>
        <v>600</v>
      </c>
    </row>
    <row r="444" spans="1:10" ht="20.100000000000001" customHeight="1" x14ac:dyDescent="0.25">
      <c r="A444" s="163"/>
      <c r="C444" s="1" t="s">
        <v>320</v>
      </c>
      <c r="D444" s="24" t="s">
        <v>119</v>
      </c>
      <c r="E444" s="63">
        <v>5</v>
      </c>
      <c r="F444" s="1" t="s">
        <v>145</v>
      </c>
      <c r="G444" s="26">
        <f>'harga satuan'!C59</f>
        <v>12500</v>
      </c>
      <c r="H444" s="26">
        <f t="shared" si="72"/>
        <v>12.5</v>
      </c>
      <c r="I444" s="26">
        <f t="shared" si="73"/>
        <v>62.5</v>
      </c>
    </row>
    <row r="445" spans="1:10" ht="20.100000000000001" customHeight="1" x14ac:dyDescent="0.25">
      <c r="A445" s="163"/>
      <c r="B445" s="32" t="s">
        <v>310</v>
      </c>
      <c r="C445" s="32" t="s">
        <v>15</v>
      </c>
      <c r="D445" s="24" t="s">
        <v>121</v>
      </c>
      <c r="E445" s="63">
        <v>65</v>
      </c>
      <c r="F445" s="1" t="s">
        <v>126</v>
      </c>
      <c r="G445" s="26">
        <f>'harga satuan'!C11</f>
        <v>7700</v>
      </c>
      <c r="H445" s="26">
        <f t="shared" si="72"/>
        <v>7.7</v>
      </c>
      <c r="I445" s="26">
        <f t="shared" si="73"/>
        <v>500.5</v>
      </c>
    </row>
    <row r="446" spans="1:10" ht="20.100000000000001" customHeight="1" x14ac:dyDescent="0.25">
      <c r="A446" s="163"/>
      <c r="C446" s="32" t="s">
        <v>42</v>
      </c>
      <c r="D446" s="24" t="s">
        <v>121</v>
      </c>
      <c r="E446" s="63">
        <v>75</v>
      </c>
      <c r="F446" s="1" t="s">
        <v>126</v>
      </c>
      <c r="G446" s="26">
        <f>'harga satuan'!C37</f>
        <v>6500</v>
      </c>
      <c r="H446" s="26">
        <f t="shared" si="72"/>
        <v>6.5</v>
      </c>
      <c r="I446" s="26">
        <f t="shared" si="73"/>
        <v>487.5</v>
      </c>
    </row>
    <row r="447" spans="1:10" ht="20.100000000000001" customHeight="1" x14ac:dyDescent="0.25">
      <c r="A447" s="163"/>
      <c r="B447" s="32" t="s">
        <v>131</v>
      </c>
      <c r="C447" s="32" t="s">
        <v>69</v>
      </c>
      <c r="D447" s="24" t="s">
        <v>119</v>
      </c>
      <c r="E447" s="113">
        <v>125</v>
      </c>
      <c r="F447" s="1" t="s">
        <v>157</v>
      </c>
      <c r="G447" s="26">
        <f>'harga satuan'!C67</f>
        <v>24000</v>
      </c>
      <c r="H447" s="26">
        <f t="shared" si="72"/>
        <v>24</v>
      </c>
      <c r="I447" s="26">
        <f t="shared" si="73"/>
        <v>3000</v>
      </c>
    </row>
    <row r="448" spans="1:10" ht="20.100000000000001" customHeight="1" x14ac:dyDescent="0.25">
      <c r="A448" s="163"/>
      <c r="B448" s="32" t="s">
        <v>135</v>
      </c>
      <c r="C448" s="32" t="s">
        <v>135</v>
      </c>
      <c r="D448" s="23"/>
      <c r="F448" s="32" t="s">
        <v>139</v>
      </c>
      <c r="G448" s="26">
        <f>'harga satuan'!C6</f>
        <v>500</v>
      </c>
      <c r="I448" s="26">
        <f>G448</f>
        <v>500</v>
      </c>
    </row>
    <row r="449" spans="1:10" ht="20.100000000000001" customHeight="1" x14ac:dyDescent="0.25">
      <c r="A449" s="163"/>
      <c r="B449" s="163"/>
      <c r="C449" s="163"/>
      <c r="D449" s="163"/>
      <c r="E449" s="163"/>
      <c r="F449" s="163"/>
      <c r="H449" s="170" t="s">
        <v>325</v>
      </c>
      <c r="I449" s="170"/>
      <c r="J449" s="31">
        <f>SUM(I440:I448)</f>
        <v>11238</v>
      </c>
    </row>
    <row r="450" spans="1:10" ht="20.100000000000001" customHeight="1" x14ac:dyDescent="0.25">
      <c r="A450" s="23" t="s">
        <v>160</v>
      </c>
      <c r="B450" s="32" t="s">
        <v>311</v>
      </c>
      <c r="C450" s="39" t="s">
        <v>311</v>
      </c>
      <c r="D450" s="23" t="s">
        <v>119</v>
      </c>
      <c r="E450" s="113">
        <v>70</v>
      </c>
      <c r="F450" s="32" t="s">
        <v>186</v>
      </c>
      <c r="G450" s="26">
        <f>'harga satuan'!C60</f>
        <v>2500</v>
      </c>
      <c r="I450" s="26">
        <f>G450</f>
        <v>2500</v>
      </c>
    </row>
    <row r="451" spans="1:10" ht="20.100000000000001" customHeight="1" x14ac:dyDescent="0.25">
      <c r="A451" s="23" t="s">
        <v>161</v>
      </c>
      <c r="D451" s="23"/>
    </row>
    <row r="452" spans="1:10" ht="20.100000000000001" customHeight="1" x14ac:dyDescent="0.25">
      <c r="A452" s="23"/>
      <c r="B452" s="23"/>
      <c r="C452" s="23"/>
      <c r="D452" s="23"/>
      <c r="F452" s="23"/>
      <c r="H452" s="170" t="s">
        <v>325</v>
      </c>
      <c r="I452" s="170"/>
      <c r="J452" s="31">
        <f>SUM(I450:I451)</f>
        <v>2500</v>
      </c>
    </row>
    <row r="453" spans="1:10" ht="20.100000000000001" customHeight="1" x14ac:dyDescent="0.25">
      <c r="A453" s="163" t="s">
        <v>163</v>
      </c>
      <c r="B453" s="32" t="s">
        <v>114</v>
      </c>
      <c r="C453" s="32" t="s">
        <v>322</v>
      </c>
      <c r="D453" s="34" t="s">
        <v>164</v>
      </c>
      <c r="E453" s="113">
        <v>225</v>
      </c>
      <c r="F453" s="32" t="s">
        <v>165</v>
      </c>
      <c r="G453" s="26">
        <f>'harga satuan'!C4</f>
        <v>10500</v>
      </c>
      <c r="H453" s="26">
        <f t="shared" ref="H453:H459" si="74">G453/1000</f>
        <v>10.5</v>
      </c>
      <c r="I453" s="26">
        <f t="shared" ref="I453:I459" si="75">E453*H453</f>
        <v>2362.5</v>
      </c>
    </row>
    <row r="454" spans="1:10" ht="20.100000000000001" customHeight="1" x14ac:dyDescent="0.25">
      <c r="A454" s="163"/>
      <c r="B454" s="32" t="s">
        <v>312</v>
      </c>
      <c r="C454" s="32" t="s">
        <v>27</v>
      </c>
      <c r="D454" s="23" t="s">
        <v>119</v>
      </c>
      <c r="E454" s="113">
        <v>40</v>
      </c>
      <c r="F454" s="32" t="s">
        <v>120</v>
      </c>
      <c r="G454" s="26">
        <f>'harga satuan'!C25</f>
        <v>110000</v>
      </c>
      <c r="H454" s="26">
        <f t="shared" si="74"/>
        <v>110</v>
      </c>
      <c r="I454" s="26">
        <f t="shared" si="75"/>
        <v>4400</v>
      </c>
    </row>
    <row r="455" spans="1:10" ht="20.100000000000001" customHeight="1" x14ac:dyDescent="0.25">
      <c r="A455" s="163"/>
      <c r="C455" s="32" t="s">
        <v>320</v>
      </c>
      <c r="D455" s="23" t="s">
        <v>119</v>
      </c>
      <c r="E455" s="113">
        <v>5</v>
      </c>
      <c r="F455" s="32" t="s">
        <v>151</v>
      </c>
      <c r="G455" s="26">
        <f>'harga satuan'!C59</f>
        <v>12500</v>
      </c>
      <c r="H455" s="26">
        <f t="shared" si="74"/>
        <v>12.5</v>
      </c>
      <c r="I455" s="26">
        <f t="shared" si="75"/>
        <v>62.5</v>
      </c>
    </row>
    <row r="456" spans="1:10" ht="20.100000000000001" customHeight="1" x14ac:dyDescent="0.25">
      <c r="A456" s="163"/>
      <c r="B456" s="32" t="s">
        <v>313</v>
      </c>
      <c r="C456" s="32" t="s">
        <v>314</v>
      </c>
      <c r="D456" s="23" t="s">
        <v>119</v>
      </c>
      <c r="E456" s="113">
        <v>110</v>
      </c>
      <c r="F456" s="32" t="s">
        <v>149</v>
      </c>
      <c r="G456" s="26">
        <f>'harga satuan'!C85</f>
        <v>4000</v>
      </c>
      <c r="I456" s="26">
        <f>G456</f>
        <v>4000</v>
      </c>
    </row>
    <row r="457" spans="1:10" ht="20.100000000000001" customHeight="1" x14ac:dyDescent="0.25">
      <c r="A457" s="163"/>
      <c r="B457" s="32" t="s">
        <v>315</v>
      </c>
      <c r="C457" s="32" t="s">
        <v>100</v>
      </c>
      <c r="D457" s="23" t="s">
        <v>119</v>
      </c>
      <c r="E457" s="113">
        <v>125</v>
      </c>
      <c r="F457" s="40" t="s">
        <v>139</v>
      </c>
      <c r="G457" s="26">
        <f>'harga satuan'!C101</f>
        <v>6500</v>
      </c>
      <c r="H457" s="26">
        <f t="shared" si="74"/>
        <v>6.5</v>
      </c>
      <c r="I457" s="26">
        <f t="shared" si="75"/>
        <v>812.5</v>
      </c>
    </row>
    <row r="458" spans="1:10" ht="20.100000000000001" customHeight="1" x14ac:dyDescent="0.25">
      <c r="A458" s="163"/>
      <c r="C458" s="32" t="s">
        <v>320</v>
      </c>
      <c r="D458" s="23" t="s">
        <v>119</v>
      </c>
      <c r="E458" s="113">
        <v>5</v>
      </c>
      <c r="F458" s="32" t="s">
        <v>151</v>
      </c>
      <c r="G458" s="26">
        <f>'harga satuan'!C59</f>
        <v>12500</v>
      </c>
      <c r="H458" s="26">
        <f t="shared" si="74"/>
        <v>12.5</v>
      </c>
      <c r="I458" s="26">
        <f t="shared" si="75"/>
        <v>62.5</v>
      </c>
    </row>
    <row r="459" spans="1:10" ht="20.100000000000001" customHeight="1" x14ac:dyDescent="0.25">
      <c r="A459" s="163"/>
      <c r="B459" s="32" t="s">
        <v>131</v>
      </c>
      <c r="C459" s="1" t="s">
        <v>62</v>
      </c>
      <c r="D459" s="24" t="s">
        <v>119</v>
      </c>
      <c r="E459" s="63">
        <v>200</v>
      </c>
      <c r="F459" s="1" t="s">
        <v>157</v>
      </c>
      <c r="G459" s="26">
        <f>'harga satuan'!C57</f>
        <v>14500</v>
      </c>
      <c r="H459" s="26">
        <f t="shared" si="74"/>
        <v>14.5</v>
      </c>
      <c r="I459" s="26">
        <f t="shared" si="75"/>
        <v>2900</v>
      </c>
    </row>
    <row r="460" spans="1:10" ht="20.100000000000001" customHeight="1" x14ac:dyDescent="0.25">
      <c r="A460" s="163"/>
      <c r="B460" s="32" t="s">
        <v>135</v>
      </c>
      <c r="C460" s="32" t="s">
        <v>135</v>
      </c>
      <c r="D460" s="23"/>
      <c r="F460" s="32" t="s">
        <v>139</v>
      </c>
      <c r="G460" s="26">
        <f>'harga satuan'!C6</f>
        <v>500</v>
      </c>
      <c r="I460" s="26">
        <f>G460</f>
        <v>500</v>
      </c>
    </row>
    <row r="461" spans="1:10" ht="20.100000000000001" customHeight="1" x14ac:dyDescent="0.25">
      <c r="A461" s="163"/>
      <c r="B461" s="163"/>
      <c r="C461" s="163"/>
      <c r="D461" s="163"/>
      <c r="E461" s="163"/>
      <c r="F461" s="163"/>
      <c r="H461" s="170" t="s">
        <v>325</v>
      </c>
      <c r="I461" s="170"/>
      <c r="J461" s="31">
        <f>SUM(I453:I460)</f>
        <v>15100</v>
      </c>
    </row>
  </sheetData>
  <mergeCells count="165">
    <mergeCell ref="H439:I439"/>
    <mergeCell ref="H449:I449"/>
    <mergeCell ref="H452:I452"/>
    <mergeCell ref="H461:I461"/>
    <mergeCell ref="H405:I405"/>
    <mergeCell ref="H408:I408"/>
    <mergeCell ref="H422:I422"/>
    <mergeCell ref="H436:I436"/>
    <mergeCell ref="G424:H424"/>
    <mergeCell ref="I424:I425"/>
    <mergeCell ref="H362:I362"/>
    <mergeCell ref="H367:I367"/>
    <mergeCell ref="H376:I376"/>
    <mergeCell ref="H390:I390"/>
    <mergeCell ref="H393:I393"/>
    <mergeCell ref="H316:I316"/>
    <mergeCell ref="H319:I319"/>
    <mergeCell ref="H330:I330"/>
    <mergeCell ref="H349:I349"/>
    <mergeCell ref="H352:I352"/>
    <mergeCell ref="G332:H332"/>
    <mergeCell ref="I332:I333"/>
    <mergeCell ref="G378:H378"/>
    <mergeCell ref="I378:I379"/>
    <mergeCell ref="H282:I282"/>
    <mergeCell ref="H298:I298"/>
    <mergeCell ref="H301:I301"/>
    <mergeCell ref="G194:H194"/>
    <mergeCell ref="I194:I195"/>
    <mergeCell ref="G239:H239"/>
    <mergeCell ref="I239:I240"/>
    <mergeCell ref="G284:H284"/>
    <mergeCell ref="I284:I285"/>
    <mergeCell ref="H208:I208"/>
    <mergeCell ref="H211:I211"/>
    <mergeCell ref="H223:I223"/>
    <mergeCell ref="H226:I226"/>
    <mergeCell ref="H237:I237"/>
    <mergeCell ref="H250:I250"/>
    <mergeCell ref="H253:I253"/>
    <mergeCell ref="H267:I267"/>
    <mergeCell ref="H270:I270"/>
    <mergeCell ref="H177:I177"/>
    <mergeCell ref="H192:I192"/>
    <mergeCell ref="G103:H103"/>
    <mergeCell ref="I103:I104"/>
    <mergeCell ref="G145:H145"/>
    <mergeCell ref="I145:I146"/>
    <mergeCell ref="H133:I133"/>
    <mergeCell ref="H143:I143"/>
    <mergeCell ref="H158:I158"/>
    <mergeCell ref="H161:I161"/>
    <mergeCell ref="H174:I174"/>
    <mergeCell ref="H89:I89"/>
    <mergeCell ref="H101:I101"/>
    <mergeCell ref="H115:I115"/>
    <mergeCell ref="H118:I118"/>
    <mergeCell ref="H130:I130"/>
    <mergeCell ref="G51:H51"/>
    <mergeCell ref="I51:I52"/>
    <mergeCell ref="H66:I66"/>
    <mergeCell ref="H86:I86"/>
    <mergeCell ref="H71:I71"/>
    <mergeCell ref="H14:I14"/>
    <mergeCell ref="H17:I17"/>
    <mergeCell ref="H33:I33"/>
    <mergeCell ref="H39:I39"/>
    <mergeCell ref="H49:I49"/>
    <mergeCell ref="A14:F14"/>
    <mergeCell ref="A1:B1"/>
    <mergeCell ref="A2:A3"/>
    <mergeCell ref="B2:B3"/>
    <mergeCell ref="D2:F2"/>
    <mergeCell ref="A4:A13"/>
    <mergeCell ref="G2:H2"/>
    <mergeCell ref="I2:I3"/>
    <mergeCell ref="A90:A100"/>
    <mergeCell ref="A18:A32"/>
    <mergeCell ref="A33:F33"/>
    <mergeCell ref="A40:A48"/>
    <mergeCell ref="A49:F49"/>
    <mergeCell ref="A50:B50"/>
    <mergeCell ref="A51:A52"/>
    <mergeCell ref="B51:B52"/>
    <mergeCell ref="D51:F51"/>
    <mergeCell ref="A53:A65"/>
    <mergeCell ref="A66:F66"/>
    <mergeCell ref="A67:A68"/>
    <mergeCell ref="A72:A85"/>
    <mergeCell ref="A86:F86"/>
    <mergeCell ref="A144:B144"/>
    <mergeCell ref="A101:F101"/>
    <mergeCell ref="A102:B102"/>
    <mergeCell ref="A103:A104"/>
    <mergeCell ref="B103:B104"/>
    <mergeCell ref="D103:F103"/>
    <mergeCell ref="A105:A114"/>
    <mergeCell ref="A118:F118"/>
    <mergeCell ref="A119:A129"/>
    <mergeCell ref="A130:F130"/>
    <mergeCell ref="A134:A142"/>
    <mergeCell ref="A143:F143"/>
    <mergeCell ref="D284:F284"/>
    <mergeCell ref="A212:A222"/>
    <mergeCell ref="A145:A146"/>
    <mergeCell ref="B145:B146"/>
    <mergeCell ref="D145:F145"/>
    <mergeCell ref="A147:A157"/>
    <mergeCell ref="A162:A173"/>
    <mergeCell ref="A178:A191"/>
    <mergeCell ref="A193:B193"/>
    <mergeCell ref="A194:A195"/>
    <mergeCell ref="B194:B195"/>
    <mergeCell ref="D194:F194"/>
    <mergeCell ref="A196:A207"/>
    <mergeCell ref="A298:F298"/>
    <mergeCell ref="A302:A315"/>
    <mergeCell ref="A320:A329"/>
    <mergeCell ref="A331:B331"/>
    <mergeCell ref="A332:A333"/>
    <mergeCell ref="B332:B333"/>
    <mergeCell ref="D332:F332"/>
    <mergeCell ref="A227:A236"/>
    <mergeCell ref="A237:F237"/>
    <mergeCell ref="A238:B238"/>
    <mergeCell ref="A239:A240"/>
    <mergeCell ref="B239:B240"/>
    <mergeCell ref="D239:F239"/>
    <mergeCell ref="A286:A297"/>
    <mergeCell ref="A241:A249"/>
    <mergeCell ref="A250:F250"/>
    <mergeCell ref="A253:F253"/>
    <mergeCell ref="A254:A266"/>
    <mergeCell ref="A267:F267"/>
    <mergeCell ref="A271:A281"/>
    <mergeCell ref="A282:F282"/>
    <mergeCell ref="A283:B283"/>
    <mergeCell ref="A284:A285"/>
    <mergeCell ref="B284:B285"/>
    <mergeCell ref="A449:F449"/>
    <mergeCell ref="A453:A460"/>
    <mergeCell ref="A461:F461"/>
    <mergeCell ref="A422:F422"/>
    <mergeCell ref="A423:B423"/>
    <mergeCell ref="A424:A425"/>
    <mergeCell ref="B424:B425"/>
    <mergeCell ref="D424:F424"/>
    <mergeCell ref="A426:A435"/>
    <mergeCell ref="A436:F436"/>
    <mergeCell ref="A439:F439"/>
    <mergeCell ref="A440:A448"/>
    <mergeCell ref="A380:A389"/>
    <mergeCell ref="A390:F390"/>
    <mergeCell ref="A393:F393"/>
    <mergeCell ref="A394:A404"/>
    <mergeCell ref="A405:F405"/>
    <mergeCell ref="A409:A421"/>
    <mergeCell ref="A334:A348"/>
    <mergeCell ref="A353:A361"/>
    <mergeCell ref="A362:F362"/>
    <mergeCell ref="A368:A375"/>
    <mergeCell ref="A377:B377"/>
    <mergeCell ref="A378:A379"/>
    <mergeCell ref="B378:B379"/>
    <mergeCell ref="D378:F378"/>
  </mergeCells>
  <pageMargins left="0.25" right="0.25" top="0.75" bottom="0.75" header="0.3" footer="0.3"/>
  <pageSetup paperSize="9" scale="68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6"/>
  <sheetViews>
    <sheetView topLeftCell="A14" workbookViewId="0">
      <selection activeCell="B14" sqref="B14"/>
    </sheetView>
  </sheetViews>
  <sheetFormatPr defaultColWidth="9.140625" defaultRowHeight="15.75" x14ac:dyDescent="0.25"/>
  <cols>
    <col min="1" max="1" width="4.7109375" style="81" customWidth="1"/>
    <col min="2" max="2" width="7.28515625" style="81" customWidth="1"/>
    <col min="3" max="3" width="16.28515625" style="81" customWidth="1"/>
    <col min="4" max="4" width="22.140625" style="81" customWidth="1"/>
    <col min="5" max="5" width="2.42578125" style="81" bestFit="1" customWidth="1"/>
    <col min="6" max="6" width="17.28515625" style="82" customWidth="1"/>
    <col min="7" max="7" width="12.28515625" style="82" customWidth="1"/>
    <col min="8" max="8" width="4.85546875" style="82" customWidth="1"/>
    <col min="9" max="9" width="10.7109375" style="82" customWidth="1"/>
    <col min="10" max="10" width="3.5703125" style="82" bestFit="1" customWidth="1"/>
    <col min="11" max="11" width="3.28515625" style="82" customWidth="1"/>
    <col min="12" max="12" width="17.85546875" style="88" customWidth="1"/>
    <col min="13" max="13" width="9.140625" style="81"/>
    <col min="14" max="14" width="9.140625" style="82"/>
    <col min="15" max="15" width="16.28515625" style="81" bestFit="1" customWidth="1"/>
    <col min="16" max="16" width="7" style="81" bestFit="1" customWidth="1"/>
    <col min="17" max="16384" width="9.140625" style="81"/>
  </cols>
  <sheetData>
    <row r="1" spans="1:14" ht="20.100000000000001" customHeight="1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4" ht="20.100000000000001" customHeight="1" x14ac:dyDescent="0.25">
      <c r="A2" s="174" t="s">
        <v>363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4" spans="1:14" s="85" customFormat="1" ht="20.100000000000001" customHeight="1" x14ac:dyDescent="0.25">
      <c r="A4" s="83" t="s">
        <v>2</v>
      </c>
      <c r="B4" s="176" t="s">
        <v>364</v>
      </c>
      <c r="C4" s="176"/>
      <c r="D4" s="176"/>
      <c r="E4" s="176"/>
      <c r="F4" s="176"/>
      <c r="G4" s="176"/>
      <c r="H4" s="176"/>
      <c r="I4" s="176"/>
      <c r="J4" s="176"/>
      <c r="K4" s="176"/>
      <c r="L4" s="84" t="s">
        <v>365</v>
      </c>
      <c r="N4" s="86"/>
    </row>
    <row r="5" spans="1:14" ht="20.100000000000001" customHeight="1" x14ac:dyDescent="0.25">
      <c r="A5" s="83">
        <v>1</v>
      </c>
      <c r="B5" s="87" t="s">
        <v>366</v>
      </c>
    </row>
    <row r="6" spans="1:14" ht="20.100000000000001" customHeight="1" x14ac:dyDescent="0.25">
      <c r="A6" s="83"/>
      <c r="B6" s="81" t="s">
        <v>367</v>
      </c>
      <c r="E6" s="81" t="s">
        <v>368</v>
      </c>
      <c r="F6" s="88">
        <f>rekapitulasi!B17</f>
        <v>13295.875</v>
      </c>
      <c r="G6" s="89">
        <f>F6/F9</f>
        <v>0.32176359373818347</v>
      </c>
      <c r="K6" s="90"/>
    </row>
    <row r="7" spans="1:14" ht="20.100000000000001" customHeight="1" x14ac:dyDescent="0.25">
      <c r="A7" s="83"/>
      <c r="B7" s="81" t="s">
        <v>369</v>
      </c>
      <c r="E7" s="81" t="s">
        <v>368</v>
      </c>
      <c r="F7" s="88">
        <f>rekapitulasi!D17</f>
        <v>12304.85</v>
      </c>
      <c r="G7" s="89">
        <f>F7/F9</f>
        <v>0.29778053391817288</v>
      </c>
    </row>
    <row r="8" spans="1:14" ht="20.100000000000001" customHeight="1" x14ac:dyDescent="0.25">
      <c r="A8" s="83"/>
      <c r="B8" s="81" t="s">
        <v>370</v>
      </c>
      <c r="E8" s="81" t="s">
        <v>368</v>
      </c>
      <c r="F8" s="88">
        <f>rekapitulasi!E17</f>
        <v>15721.15</v>
      </c>
      <c r="G8" s="89">
        <f>F8/F9</f>
        <v>0.38045587234364364</v>
      </c>
      <c r="H8" s="81"/>
    </row>
    <row r="9" spans="1:14" ht="20.100000000000001" customHeight="1" x14ac:dyDescent="0.25">
      <c r="A9" s="83"/>
      <c r="B9" s="87" t="s">
        <v>371</v>
      </c>
      <c r="E9" s="87" t="s">
        <v>368</v>
      </c>
      <c r="F9" s="91">
        <f>SUM(F6:F8)</f>
        <v>41321.875</v>
      </c>
      <c r="G9" s="92">
        <f>SUM(G6:G8)</f>
        <v>1</v>
      </c>
    </row>
    <row r="10" spans="1:14" ht="20.100000000000001" customHeight="1" x14ac:dyDescent="0.25">
      <c r="A10" s="83"/>
      <c r="B10" s="87"/>
      <c r="E10" s="87"/>
      <c r="F10" s="91"/>
      <c r="G10" s="92"/>
    </row>
    <row r="11" spans="1:14" ht="20.100000000000001" customHeight="1" x14ac:dyDescent="0.25">
      <c r="A11" s="82" t="s">
        <v>372</v>
      </c>
      <c r="F11" s="88"/>
      <c r="G11" s="92"/>
    </row>
    <row r="12" spans="1:14" ht="20.100000000000001" customHeight="1" x14ac:dyDescent="0.25">
      <c r="A12" s="82" t="s">
        <v>373</v>
      </c>
      <c r="B12" s="81" t="s">
        <v>399</v>
      </c>
      <c r="D12" s="93">
        <v>2715000</v>
      </c>
      <c r="F12" s="88" t="s">
        <v>374</v>
      </c>
      <c r="G12" s="92"/>
    </row>
    <row r="13" spans="1:14" ht="20.100000000000001" customHeight="1" x14ac:dyDescent="0.25">
      <c r="A13" s="82" t="s">
        <v>375</v>
      </c>
      <c r="B13" s="81" t="s">
        <v>376</v>
      </c>
      <c r="D13" s="81">
        <v>22</v>
      </c>
      <c r="F13" s="88" t="s">
        <v>377</v>
      </c>
      <c r="G13" s="92"/>
    </row>
    <row r="14" spans="1:14" ht="20.100000000000001" customHeight="1" x14ac:dyDescent="0.25">
      <c r="A14" s="82" t="s">
        <v>378</v>
      </c>
      <c r="B14" s="81" t="s">
        <v>379</v>
      </c>
      <c r="D14" s="81">
        <v>1256</v>
      </c>
      <c r="F14" s="88" t="s">
        <v>377</v>
      </c>
      <c r="G14" s="92"/>
    </row>
    <row r="15" spans="1:14" ht="20.100000000000001" customHeight="1" x14ac:dyDescent="0.25">
      <c r="A15" s="82" t="s">
        <v>380</v>
      </c>
      <c r="B15" s="81" t="s">
        <v>381</v>
      </c>
      <c r="D15" s="81">
        <v>2</v>
      </c>
      <c r="F15" s="88" t="s">
        <v>382</v>
      </c>
      <c r="G15" s="92"/>
    </row>
    <row r="16" spans="1:14" ht="20.100000000000001" customHeight="1" x14ac:dyDescent="0.25">
      <c r="A16" s="82" t="s">
        <v>383</v>
      </c>
      <c r="B16" s="81" t="s">
        <v>384</v>
      </c>
      <c r="D16" s="93">
        <v>650000</v>
      </c>
      <c r="F16" s="88" t="s">
        <v>385</v>
      </c>
      <c r="G16" s="92"/>
    </row>
    <row r="17" spans="1:12" ht="20.100000000000001" customHeight="1" x14ac:dyDescent="0.25">
      <c r="A17" s="83"/>
      <c r="B17" s="87"/>
      <c r="E17" s="87"/>
      <c r="F17" s="91"/>
      <c r="G17" s="92"/>
    </row>
    <row r="18" spans="1:12" ht="20.100000000000001" customHeight="1" x14ac:dyDescent="0.25">
      <c r="A18" s="83">
        <v>2</v>
      </c>
      <c r="B18" s="94" t="s">
        <v>386</v>
      </c>
      <c r="C18" s="95"/>
      <c r="D18" s="95"/>
      <c r="E18" s="95"/>
      <c r="K18" s="88"/>
      <c r="L18" s="96"/>
    </row>
    <row r="19" spans="1:12" ht="20.100000000000001" customHeight="1" x14ac:dyDescent="0.25">
      <c r="A19" s="83"/>
      <c r="B19" s="97">
        <v>0.05</v>
      </c>
      <c r="C19" s="95" t="s">
        <v>387</v>
      </c>
      <c r="D19" s="95"/>
      <c r="E19" s="95" t="s">
        <v>368</v>
      </c>
      <c r="F19" s="98">
        <f>B19</f>
        <v>0.05</v>
      </c>
      <c r="G19" s="86" t="s">
        <v>388</v>
      </c>
      <c r="H19" s="173">
        <f>F9</f>
        <v>41321.875</v>
      </c>
      <c r="I19" s="173"/>
      <c r="J19" s="86" t="s">
        <v>389</v>
      </c>
      <c r="K19" s="88"/>
      <c r="L19" s="88">
        <f>F19*H19</f>
        <v>2066.09375</v>
      </c>
    </row>
    <row r="20" spans="1:12" ht="20.100000000000001" customHeight="1" x14ac:dyDescent="0.25">
      <c r="A20" s="83">
        <v>3</v>
      </c>
      <c r="B20" s="94" t="s">
        <v>390</v>
      </c>
      <c r="C20" s="95"/>
      <c r="D20" s="95"/>
      <c r="E20" s="95"/>
      <c r="K20" s="88"/>
      <c r="L20" s="96"/>
    </row>
    <row r="21" spans="1:12" ht="20.100000000000001" customHeight="1" x14ac:dyDescent="0.25">
      <c r="A21" s="83"/>
      <c r="B21" s="97">
        <v>0.02</v>
      </c>
      <c r="C21" s="95" t="s">
        <v>387</v>
      </c>
      <c r="D21" s="95"/>
      <c r="E21" s="95" t="s">
        <v>368</v>
      </c>
      <c r="F21" s="98">
        <f>B21</f>
        <v>0.02</v>
      </c>
      <c r="G21" s="86" t="s">
        <v>388</v>
      </c>
      <c r="H21" s="173">
        <f>F9</f>
        <v>41321.875</v>
      </c>
      <c r="I21" s="173"/>
      <c r="J21" s="86" t="s">
        <v>368</v>
      </c>
      <c r="K21" s="88"/>
      <c r="L21" s="88">
        <f>F21*H21</f>
        <v>826.4375</v>
      </c>
    </row>
    <row r="22" spans="1:12" ht="20.100000000000001" customHeight="1" x14ac:dyDescent="0.25">
      <c r="A22" s="83">
        <v>4</v>
      </c>
      <c r="B22" s="99" t="s">
        <v>391</v>
      </c>
      <c r="C22" s="95"/>
      <c r="D22" s="95"/>
      <c r="E22" s="95"/>
      <c r="F22" s="98"/>
      <c r="G22" s="86"/>
      <c r="H22" s="100"/>
      <c r="I22" s="100"/>
      <c r="J22" s="86"/>
      <c r="K22" s="88"/>
    </row>
    <row r="23" spans="1:12" ht="20.100000000000001" customHeight="1" x14ac:dyDescent="0.25">
      <c r="A23" s="83"/>
      <c r="B23" s="97">
        <v>0.02</v>
      </c>
      <c r="C23" s="95" t="s">
        <v>387</v>
      </c>
      <c r="D23" s="95"/>
      <c r="E23" s="95" t="s">
        <v>368</v>
      </c>
      <c r="F23" s="98">
        <f>B23</f>
        <v>0.02</v>
      </c>
      <c r="G23" s="86" t="s">
        <v>388</v>
      </c>
      <c r="H23" s="173">
        <f>F9</f>
        <v>41321.875</v>
      </c>
      <c r="I23" s="173"/>
      <c r="J23" s="86" t="s">
        <v>389</v>
      </c>
      <c r="K23" s="88"/>
      <c r="L23" s="88">
        <f>F23*H23</f>
        <v>826.4375</v>
      </c>
    </row>
    <row r="24" spans="1:12" ht="20.100000000000001" customHeight="1" x14ac:dyDescent="0.25">
      <c r="A24" s="83">
        <v>5</v>
      </c>
      <c r="B24" s="101" t="s">
        <v>392</v>
      </c>
      <c r="C24" s="95"/>
      <c r="D24" s="95"/>
      <c r="E24" s="95"/>
      <c r="F24" s="98"/>
      <c r="G24" s="86"/>
      <c r="H24" s="102"/>
      <c r="I24" s="102"/>
      <c r="J24" s="86"/>
      <c r="K24" s="88"/>
    </row>
    <row r="25" spans="1:12" ht="20.100000000000001" customHeight="1" x14ac:dyDescent="0.25">
      <c r="A25" s="83"/>
      <c r="B25" s="103">
        <v>0.02</v>
      </c>
      <c r="C25" s="95" t="s">
        <v>387</v>
      </c>
      <c r="D25" s="95"/>
      <c r="E25" s="95" t="s">
        <v>389</v>
      </c>
      <c r="F25" s="98">
        <f>B25</f>
        <v>0.02</v>
      </c>
      <c r="G25" s="86" t="s">
        <v>388</v>
      </c>
      <c r="H25" s="173">
        <f>F9</f>
        <v>41321.875</v>
      </c>
      <c r="I25" s="173"/>
      <c r="J25" s="86" t="s">
        <v>389</v>
      </c>
      <c r="K25" s="88"/>
      <c r="L25" s="88">
        <f>F25*H25</f>
        <v>826.4375</v>
      </c>
    </row>
    <row r="26" spans="1:12" ht="20.100000000000001" customHeight="1" x14ac:dyDescent="0.25">
      <c r="A26" s="174" t="s">
        <v>393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91">
        <f>SUM(L18:L25)</f>
        <v>4545.40625</v>
      </c>
    </row>
    <row r="27" spans="1:12" ht="20.100000000000001" customHeight="1" x14ac:dyDescent="0.25">
      <c r="A27" s="175" t="s">
        <v>394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91"/>
    </row>
    <row r="28" spans="1:12" ht="20.100000000000001" customHeight="1" x14ac:dyDescent="0.25">
      <c r="A28" s="83"/>
      <c r="B28" s="87" t="s">
        <v>395</v>
      </c>
      <c r="F28" s="104" t="s">
        <v>396</v>
      </c>
      <c r="G28" s="104" t="s">
        <v>397</v>
      </c>
    </row>
    <row r="29" spans="1:12" ht="20.100000000000001" customHeight="1" x14ac:dyDescent="0.25">
      <c r="A29" s="83"/>
      <c r="B29" s="81" t="s">
        <v>367</v>
      </c>
      <c r="E29" s="81" t="s">
        <v>368</v>
      </c>
      <c r="F29" s="105">
        <f>G6</f>
        <v>0.32176359373818347</v>
      </c>
      <c r="G29" s="88">
        <f>F29*L26</f>
        <v>1462.5462500000001</v>
      </c>
      <c r="K29" s="90"/>
    </row>
    <row r="30" spans="1:12" ht="20.100000000000001" customHeight="1" x14ac:dyDescent="0.25">
      <c r="A30" s="83"/>
      <c r="B30" s="81" t="s">
        <v>369</v>
      </c>
      <c r="E30" s="81" t="s">
        <v>368</v>
      </c>
      <c r="F30" s="105">
        <f>G7</f>
        <v>0.29778053391817288</v>
      </c>
      <c r="G30" s="88">
        <f>F30*L26</f>
        <v>1353.5335</v>
      </c>
    </row>
    <row r="31" spans="1:12" ht="20.100000000000001" customHeight="1" x14ac:dyDescent="0.25">
      <c r="A31" s="83"/>
      <c r="B31" s="81" t="s">
        <v>370</v>
      </c>
      <c r="E31" s="81" t="s">
        <v>368</v>
      </c>
      <c r="F31" s="105">
        <f>G8</f>
        <v>0.38045587234364364</v>
      </c>
      <c r="G31" s="88">
        <f>F31*L26</f>
        <v>1729.3264999999999</v>
      </c>
      <c r="H31" s="81"/>
    </row>
    <row r="32" spans="1:12" ht="20.100000000000001" customHeight="1" x14ac:dyDescent="0.25">
      <c r="A32" s="83"/>
      <c r="B32" s="87" t="s">
        <v>398</v>
      </c>
      <c r="E32" s="87" t="s">
        <v>368</v>
      </c>
      <c r="F32" s="106">
        <f>SUM(F29:F31)</f>
        <v>1</v>
      </c>
      <c r="G32" s="91">
        <f>SUM(G29:G31)</f>
        <v>4545.40625</v>
      </c>
    </row>
    <row r="33" spans="6:14" ht="20.100000000000001" customHeight="1" x14ac:dyDescent="0.25">
      <c r="J33" s="107"/>
      <c r="N33" s="81"/>
    </row>
    <row r="34" spans="6:14" ht="20.100000000000001" customHeight="1" x14ac:dyDescent="0.25">
      <c r="I34" s="108" t="s">
        <v>374</v>
      </c>
      <c r="J34" s="107"/>
      <c r="N34" s="81"/>
    </row>
    <row r="35" spans="6:14" ht="20.100000000000001" customHeight="1" x14ac:dyDescent="0.25">
      <c r="F35" s="109"/>
      <c r="G35" s="81"/>
      <c r="H35" s="110"/>
      <c r="I35" s="58" t="s">
        <v>419</v>
      </c>
      <c r="J35" s="107"/>
      <c r="N35" s="81"/>
    </row>
    <row r="36" spans="6:14" ht="20.100000000000001" customHeight="1" x14ac:dyDescent="0.25">
      <c r="F36" s="109"/>
      <c r="G36" s="81"/>
      <c r="H36" s="110"/>
      <c r="I36" s="58"/>
      <c r="J36" s="107"/>
      <c r="N36" s="81"/>
    </row>
    <row r="37" spans="6:14" ht="20.100000000000001" customHeight="1" x14ac:dyDescent="0.25">
      <c r="F37" s="109"/>
      <c r="G37" s="81"/>
      <c r="H37" s="110"/>
      <c r="I37" s="60" t="s">
        <v>420</v>
      </c>
      <c r="J37" s="111"/>
      <c r="N37" s="81"/>
    </row>
    <row r="38" spans="6:14" ht="20.100000000000001" customHeight="1" x14ac:dyDescent="0.25">
      <c r="F38" s="109"/>
      <c r="G38" s="81"/>
      <c r="H38" s="110"/>
      <c r="I38" s="60" t="s">
        <v>361</v>
      </c>
      <c r="J38" s="56"/>
      <c r="N38" s="81"/>
    </row>
    <row r="39" spans="6:14" ht="20.100000000000001" customHeight="1" x14ac:dyDescent="0.25">
      <c r="F39" s="109"/>
      <c r="G39" s="81"/>
      <c r="H39" s="110"/>
      <c r="I39" s="60"/>
      <c r="J39" s="56"/>
      <c r="N39" s="81"/>
    </row>
    <row r="40" spans="6:14" ht="20.100000000000001" customHeight="1" x14ac:dyDescent="0.25">
      <c r="F40" s="109"/>
      <c r="G40" s="81"/>
      <c r="H40" s="110"/>
      <c r="I40" s="60"/>
      <c r="N40" s="81"/>
    </row>
    <row r="41" spans="6:14" ht="20.100000000000001" customHeight="1" x14ac:dyDescent="0.25">
      <c r="F41" s="109"/>
      <c r="G41" s="81"/>
      <c r="H41" s="112"/>
      <c r="I41" s="60"/>
      <c r="N41" s="81"/>
    </row>
    <row r="42" spans="6:14" ht="20.100000000000001" customHeight="1" x14ac:dyDescent="0.25">
      <c r="F42" s="109"/>
      <c r="G42" s="81"/>
      <c r="H42" s="110"/>
      <c r="I42" s="60"/>
      <c r="N42" s="81"/>
    </row>
    <row r="43" spans="6:14" ht="20.100000000000001" customHeight="1" x14ac:dyDescent="0.25">
      <c r="F43" s="109"/>
      <c r="G43" s="81"/>
      <c r="H43" s="110"/>
      <c r="I43" s="61" t="s">
        <v>421</v>
      </c>
      <c r="N43" s="81"/>
    </row>
    <row r="44" spans="6:14" ht="20.100000000000001" customHeight="1" x14ac:dyDescent="0.25">
      <c r="F44" s="109"/>
      <c r="H44" s="110"/>
      <c r="I44" s="62" t="s">
        <v>422</v>
      </c>
    </row>
    <row r="45" spans="6:14" ht="20.100000000000001" customHeight="1" x14ac:dyDescent="0.25">
      <c r="F45" s="109"/>
      <c r="H45" s="110"/>
      <c r="I45" s="62" t="s">
        <v>423</v>
      </c>
    </row>
    <row r="46" spans="6:14" ht="20.100000000000001" customHeight="1" x14ac:dyDescent="0.25">
      <c r="F46" s="109"/>
      <c r="G46" s="109"/>
      <c r="H46" s="109"/>
    </row>
  </sheetData>
  <mergeCells count="9">
    <mergeCell ref="H25:I25"/>
    <mergeCell ref="A26:K26"/>
    <mergeCell ref="A27:K27"/>
    <mergeCell ref="A1:L1"/>
    <mergeCell ref="A2:L2"/>
    <mergeCell ref="B4:K4"/>
    <mergeCell ref="H19:I19"/>
    <mergeCell ref="H21:I21"/>
    <mergeCell ref="H23:I23"/>
  </mergeCells>
  <pageMargins left="0.25" right="0.25" top="0.75" bottom="0.75" header="0.3" footer="0.3"/>
  <pageSetup paperSize="9" scale="8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topLeftCell="A4" workbookViewId="0">
      <selection activeCell="B20" sqref="B20:C20"/>
    </sheetView>
  </sheetViews>
  <sheetFormatPr defaultColWidth="9.140625" defaultRowHeight="12.75" x14ac:dyDescent="0.25"/>
  <cols>
    <col min="1" max="1" width="20.5703125" style="64" customWidth="1"/>
    <col min="2" max="2" width="13.85546875" style="66" customWidth="1"/>
    <col min="3" max="3" width="18.85546875" style="66" customWidth="1"/>
    <col min="4" max="4" width="17.140625" style="66" customWidth="1"/>
    <col min="5" max="5" width="19.140625" style="66" customWidth="1"/>
    <col min="6" max="6" width="16.140625" style="66" customWidth="1"/>
    <col min="7" max="7" width="11.85546875" style="64" customWidth="1"/>
    <col min="8" max="8" width="10.5703125" style="64" bestFit="1" customWidth="1"/>
    <col min="9" max="9" width="11.5703125" style="64" bestFit="1" customWidth="1"/>
    <col min="10" max="10" width="9.7109375" style="64" customWidth="1"/>
    <col min="11" max="11" width="11.85546875" style="64" bestFit="1" customWidth="1"/>
    <col min="12" max="12" width="9.140625" style="64"/>
    <col min="13" max="13" width="9.28515625" style="64" bestFit="1" customWidth="1"/>
    <col min="14" max="16384" width="9.140625" style="64"/>
  </cols>
  <sheetData>
    <row r="1" spans="1:11" ht="20.100000000000001" customHeight="1" x14ac:dyDescent="0.25">
      <c r="A1" s="177" t="s">
        <v>347</v>
      </c>
      <c r="B1" s="177"/>
      <c r="C1" s="177"/>
      <c r="D1" s="177"/>
      <c r="E1" s="177"/>
      <c r="F1" s="177"/>
    </row>
    <row r="2" spans="1:11" ht="20.100000000000001" customHeight="1" x14ac:dyDescent="0.25">
      <c r="A2" s="65"/>
    </row>
    <row r="4" spans="1:11" ht="20.100000000000001" customHeight="1" x14ac:dyDescent="0.25">
      <c r="A4" s="178" t="s">
        <v>348</v>
      </c>
      <c r="B4" s="179" t="s">
        <v>349</v>
      </c>
      <c r="C4" s="179" t="s">
        <v>350</v>
      </c>
      <c r="D4" s="179" t="s">
        <v>351</v>
      </c>
      <c r="E4" s="179" t="s">
        <v>352</v>
      </c>
      <c r="F4" s="179" t="s">
        <v>353</v>
      </c>
    </row>
    <row r="5" spans="1:11" ht="20.100000000000001" customHeight="1" x14ac:dyDescent="0.25">
      <c r="A5" s="178"/>
      <c r="B5" s="179"/>
      <c r="C5" s="179"/>
      <c r="D5" s="179"/>
      <c r="E5" s="179"/>
      <c r="F5" s="179"/>
    </row>
    <row r="6" spans="1:11" ht="20.100000000000001" customHeight="1" x14ac:dyDescent="0.25">
      <c r="A6" s="67">
        <v>1</v>
      </c>
      <c r="B6" s="66">
        <f>'analisa menu'!J14</f>
        <v>13278</v>
      </c>
      <c r="C6" s="66">
        <f>'analisa menu'!J17</f>
        <v>3500</v>
      </c>
      <c r="D6" s="66">
        <f>'analisa menu'!J33</f>
        <v>13780</v>
      </c>
      <c r="E6" s="66">
        <f>'analisa menu'!J39</f>
        <v>5475.5</v>
      </c>
      <c r="F6" s="66">
        <f>'analisa menu'!J49</f>
        <v>10732.5</v>
      </c>
      <c r="H6" s="68"/>
      <c r="K6" s="69">
        <f>SUM(B6:F6)</f>
        <v>46766</v>
      </c>
    </row>
    <row r="7" spans="1:11" ht="20.100000000000001" customHeight="1" x14ac:dyDescent="0.25">
      <c r="A7" s="67">
        <v>2</v>
      </c>
      <c r="B7" s="66">
        <f>'analisa menu'!J66</f>
        <v>7425.5</v>
      </c>
      <c r="C7" s="66">
        <f>'analisa menu'!J71</f>
        <v>735.5</v>
      </c>
      <c r="D7" s="66">
        <f>'analisa menu'!J86</f>
        <v>13305</v>
      </c>
      <c r="E7" s="66">
        <f>'analisa menu'!J89</f>
        <v>3500</v>
      </c>
      <c r="F7" s="66">
        <f>'analisa menu'!J101</f>
        <v>11486.25</v>
      </c>
      <c r="K7" s="69">
        <f t="shared" ref="K7:K15" si="0">SUM(B7:F7)</f>
        <v>36452.25</v>
      </c>
    </row>
    <row r="8" spans="1:11" ht="20.100000000000001" customHeight="1" x14ac:dyDescent="0.25">
      <c r="A8" s="67">
        <v>3</v>
      </c>
      <c r="B8" s="66">
        <f>'analisa menu'!J115</f>
        <v>13013</v>
      </c>
      <c r="C8" s="66">
        <f>'analisa menu'!J118</f>
        <v>2000</v>
      </c>
      <c r="D8" s="66">
        <f>'analisa menu'!J130</f>
        <v>9340</v>
      </c>
      <c r="E8" s="66">
        <f>'analisa menu'!J133</f>
        <v>7440</v>
      </c>
      <c r="F8" s="66">
        <f>'analisa menu'!J143</f>
        <v>10856.25</v>
      </c>
      <c r="H8" s="68"/>
      <c r="K8" s="69">
        <f t="shared" si="0"/>
        <v>42649.25</v>
      </c>
    </row>
    <row r="9" spans="1:11" ht="20.100000000000001" customHeight="1" x14ac:dyDescent="0.25">
      <c r="A9" s="67">
        <v>4</v>
      </c>
      <c r="B9" s="66">
        <f>'analisa menu'!J158</f>
        <v>13708</v>
      </c>
      <c r="C9" s="66">
        <f>'analisa menu'!J161</f>
        <v>5000</v>
      </c>
      <c r="D9" s="66">
        <f>'analisa menu'!J174</f>
        <v>13655</v>
      </c>
      <c r="E9" s="66">
        <f>'analisa menu'!J177</f>
        <v>4000</v>
      </c>
      <c r="F9" s="66">
        <f>'analisa menu'!J192</f>
        <v>10704.5</v>
      </c>
      <c r="K9" s="69">
        <f t="shared" si="0"/>
        <v>47067.5</v>
      </c>
    </row>
    <row r="10" spans="1:11" ht="20.100000000000001" customHeight="1" x14ac:dyDescent="0.25">
      <c r="A10" s="67">
        <v>5</v>
      </c>
      <c r="B10" s="66">
        <f>'analisa menu'!J208</f>
        <v>7185.5</v>
      </c>
      <c r="C10" s="66">
        <f>'analisa menu'!J211</f>
        <v>2000</v>
      </c>
      <c r="D10" s="66">
        <f>'analisa menu'!J223</f>
        <v>12723</v>
      </c>
      <c r="E10" s="66">
        <f>'analisa menu'!J226</f>
        <v>5940</v>
      </c>
      <c r="F10" s="66">
        <f>'analisa menu'!J237</f>
        <v>10210</v>
      </c>
      <c r="K10" s="69">
        <f t="shared" si="0"/>
        <v>38058.5</v>
      </c>
    </row>
    <row r="11" spans="1:11" ht="20.100000000000001" customHeight="1" x14ac:dyDescent="0.25">
      <c r="A11" s="67">
        <v>6</v>
      </c>
      <c r="B11" s="66">
        <f>'analisa menu'!J250</f>
        <v>10438</v>
      </c>
      <c r="C11" s="66">
        <f>'analisa menu'!J253</f>
        <v>4700</v>
      </c>
      <c r="D11" s="66">
        <f>'analisa menu'!J267</f>
        <v>13502.5</v>
      </c>
      <c r="E11" s="66">
        <f>'analisa menu'!J270</f>
        <v>4000</v>
      </c>
      <c r="F11" s="66">
        <f>'analisa menu'!J282</f>
        <v>10921.25</v>
      </c>
      <c r="K11" s="69">
        <f t="shared" si="0"/>
        <v>43561.75</v>
      </c>
    </row>
    <row r="12" spans="1:11" ht="20.100000000000001" customHeight="1" x14ac:dyDescent="0.25">
      <c r="A12" s="67">
        <v>7</v>
      </c>
      <c r="B12" s="66">
        <f>'analisa menu'!J298</f>
        <v>9453</v>
      </c>
      <c r="C12" s="66">
        <f>'analisa menu'!J301</f>
        <v>3000</v>
      </c>
      <c r="D12" s="66">
        <f>'analisa menu'!J316</f>
        <v>10862.5</v>
      </c>
      <c r="E12" s="66">
        <f>'analisa menu'!J319</f>
        <v>6040</v>
      </c>
      <c r="F12" s="66">
        <f>'analisa menu'!J330</f>
        <v>13305</v>
      </c>
      <c r="K12" s="69">
        <f t="shared" si="0"/>
        <v>42660.5</v>
      </c>
    </row>
    <row r="13" spans="1:11" ht="20.100000000000001" customHeight="1" x14ac:dyDescent="0.25">
      <c r="A13" s="67">
        <v>8</v>
      </c>
      <c r="B13" s="66">
        <f>'analisa menu'!J349</f>
        <v>8985</v>
      </c>
      <c r="C13" s="66">
        <f>'analisa menu'!J352</f>
        <v>7205</v>
      </c>
      <c r="D13" s="66">
        <f>'analisa menu'!J362</f>
        <v>11667.5</v>
      </c>
      <c r="E13" s="66">
        <f>'analisa menu'!J367</f>
        <v>635.5</v>
      </c>
      <c r="F13" s="66">
        <f>'analisa menu'!J376</f>
        <v>8786.25</v>
      </c>
      <c r="I13" s="69" t="e">
        <f>B21+#REF!</f>
        <v>#REF!</v>
      </c>
      <c r="K13" s="69">
        <f t="shared" si="0"/>
        <v>37279.25</v>
      </c>
    </row>
    <row r="14" spans="1:11" ht="20.100000000000001" customHeight="1" x14ac:dyDescent="0.25">
      <c r="A14" s="67">
        <v>9</v>
      </c>
      <c r="B14" s="66">
        <f>'analisa menu'!J390</f>
        <v>6969.25</v>
      </c>
      <c r="C14" s="66">
        <f>'analisa menu'!J393</f>
        <v>5000</v>
      </c>
      <c r="D14" s="66">
        <f>'analisa menu'!J405</f>
        <v>12975</v>
      </c>
      <c r="E14" s="66">
        <f>'analisa menu'!J408</f>
        <v>5440</v>
      </c>
      <c r="F14" s="66">
        <f>'analisa menu'!J422</f>
        <v>10138.5</v>
      </c>
      <c r="K14" s="69">
        <f t="shared" si="0"/>
        <v>40522.75</v>
      </c>
    </row>
    <row r="15" spans="1:11" ht="20.100000000000001" customHeight="1" x14ac:dyDescent="0.25">
      <c r="A15" s="67">
        <v>10</v>
      </c>
      <c r="B15" s="66">
        <f>'analisa menu'!J436</f>
        <v>6663</v>
      </c>
      <c r="C15" s="66">
        <f>'analisa menu'!J439</f>
        <v>2700</v>
      </c>
      <c r="D15" s="66">
        <f>'analisa menu'!J449</f>
        <v>11238</v>
      </c>
      <c r="E15" s="66">
        <f>'analisa menu'!J452</f>
        <v>2500</v>
      </c>
      <c r="F15" s="66">
        <f>'analisa menu'!J461</f>
        <v>15100</v>
      </c>
      <c r="K15" s="69">
        <f t="shared" si="0"/>
        <v>38201</v>
      </c>
    </row>
    <row r="16" spans="1:11" ht="20.100000000000001" customHeight="1" x14ac:dyDescent="0.25">
      <c r="A16" s="70" t="s">
        <v>354</v>
      </c>
      <c r="B16" s="180">
        <f>SUM(B6:C15)</f>
        <v>132958.75</v>
      </c>
      <c r="C16" s="180"/>
      <c r="D16" s="71">
        <f t="shared" ref="D16" si="1">SUM(D6:D15)</f>
        <v>123048.5</v>
      </c>
      <c r="E16" s="180">
        <f>SUM(E6:F15)</f>
        <v>157211.5</v>
      </c>
      <c r="F16" s="180"/>
    </row>
    <row r="17" spans="1:15" ht="25.5" x14ac:dyDescent="0.25">
      <c r="A17" s="72" t="s">
        <v>355</v>
      </c>
      <c r="B17" s="180">
        <f>B16/10</f>
        <v>13295.875</v>
      </c>
      <c r="C17" s="180"/>
      <c r="D17" s="71">
        <f t="shared" ref="D17" si="2">D16/10</f>
        <v>12304.85</v>
      </c>
      <c r="E17" s="180">
        <f>E16/10</f>
        <v>15721.15</v>
      </c>
      <c r="F17" s="180"/>
      <c r="G17" s="73"/>
      <c r="H17" s="74"/>
      <c r="I17" s="74"/>
    </row>
    <row r="18" spans="1:15" ht="20.100000000000001" customHeight="1" x14ac:dyDescent="0.25">
      <c r="A18" s="72" t="s">
        <v>356</v>
      </c>
      <c r="B18" s="180">
        <f>'analisa biaya operasional'!G29</f>
        <v>1462.5462500000001</v>
      </c>
      <c r="C18" s="180"/>
      <c r="D18" s="71">
        <f>'analisa biaya operasional'!G30</f>
        <v>1353.5335</v>
      </c>
      <c r="E18" s="180">
        <f>'analisa biaya operasional'!G31</f>
        <v>1729.3264999999999</v>
      </c>
      <c r="F18" s="180"/>
      <c r="G18" s="73"/>
      <c r="H18" s="75">
        <f>SUM(B18+D18+E18)</f>
        <v>4545.40625</v>
      </c>
      <c r="I18" s="74"/>
    </row>
    <row r="19" spans="1:15" ht="20.100000000000001" customHeight="1" x14ac:dyDescent="0.25">
      <c r="A19" s="70" t="s">
        <v>357</v>
      </c>
      <c r="B19" s="180">
        <f>B17+B18</f>
        <v>14758.421249999999</v>
      </c>
      <c r="C19" s="180"/>
      <c r="D19" s="71">
        <f>D17+D18</f>
        <v>13658.3835</v>
      </c>
      <c r="E19" s="180">
        <f>E17+E18</f>
        <v>17450.476500000001</v>
      </c>
      <c r="F19" s="180"/>
      <c r="G19" s="73"/>
      <c r="H19" s="74"/>
      <c r="I19" s="74"/>
    </row>
    <row r="20" spans="1:15" ht="20.100000000000001" customHeight="1" x14ac:dyDescent="0.25">
      <c r="A20" s="70" t="s">
        <v>358</v>
      </c>
      <c r="B20" s="180">
        <f>ROUND(B19/100,0)*100</f>
        <v>14800</v>
      </c>
      <c r="C20" s="180"/>
      <c r="D20" s="71">
        <f>ROUND(D19/100,0)*100</f>
        <v>13700</v>
      </c>
      <c r="E20" s="180">
        <f>ROUND(E19/100,0)*100</f>
        <v>17500</v>
      </c>
      <c r="F20" s="180"/>
      <c r="G20" s="73"/>
      <c r="H20" s="74"/>
      <c r="I20" s="74"/>
    </row>
    <row r="21" spans="1:15" ht="51" x14ac:dyDescent="0.25">
      <c r="A21" s="76" t="s">
        <v>359</v>
      </c>
      <c r="B21" s="182">
        <f>SUM(B20:F20)</f>
        <v>46000</v>
      </c>
      <c r="C21" s="182"/>
      <c r="D21" s="182"/>
      <c r="E21" s="182"/>
      <c r="F21" s="182"/>
      <c r="K21" s="181">
        <f>INT(K20/100)*100</f>
        <v>0</v>
      </c>
      <c r="L21" s="181"/>
      <c r="M21" s="77">
        <f t="shared" ref="M21" si="3">INT(M20/100)*100</f>
        <v>0</v>
      </c>
      <c r="N21" s="181">
        <f>INT(N20/100)*100</f>
        <v>0</v>
      </c>
      <c r="O21" s="181"/>
    </row>
    <row r="22" spans="1:15" ht="51" x14ac:dyDescent="0.25">
      <c r="A22" s="76" t="str">
        <f>'[6]analisa harga menu MAKAN'!A520</f>
        <v>JUMLAH BIAYA PERMINUMAN TARUNA PER ORANG UNTUK 1 HARI</v>
      </c>
      <c r="B22" s="182">
        <v>2000</v>
      </c>
      <c r="C22" s="182"/>
      <c r="D22" s="182"/>
      <c r="E22" s="182"/>
      <c r="F22" s="182"/>
    </row>
    <row r="23" spans="1:15" ht="20.100000000000001" customHeight="1" x14ac:dyDescent="0.25">
      <c r="A23" s="183" t="s">
        <v>360</v>
      </c>
      <c r="B23" s="183"/>
      <c r="C23" s="183"/>
      <c r="D23" s="183"/>
      <c r="F23" s="78">
        <f>B21+B22</f>
        <v>48000</v>
      </c>
    </row>
    <row r="24" spans="1:15" ht="20.100000000000001" customHeight="1" x14ac:dyDescent="0.25">
      <c r="A24" s="65"/>
      <c r="F24" s="78"/>
    </row>
    <row r="25" spans="1:15" ht="20.100000000000001" customHeight="1" x14ac:dyDescent="0.25">
      <c r="A25" s="65"/>
      <c r="F25" s="78"/>
    </row>
    <row r="26" spans="1:15" ht="20.100000000000001" customHeight="1" x14ac:dyDescent="0.25">
      <c r="C26" s="79"/>
      <c r="D26" s="58" t="s">
        <v>419</v>
      </c>
      <c r="E26" s="80"/>
    </row>
    <row r="27" spans="1:15" ht="20.100000000000001" customHeight="1" x14ac:dyDescent="0.25">
      <c r="C27" s="79"/>
      <c r="D27" s="58"/>
      <c r="E27" s="80"/>
    </row>
    <row r="28" spans="1:15" ht="20.100000000000001" customHeight="1" x14ac:dyDescent="0.25">
      <c r="C28" s="79"/>
      <c r="D28" s="141" t="s">
        <v>420</v>
      </c>
      <c r="E28" s="80"/>
    </row>
    <row r="29" spans="1:15" ht="20.100000000000001" customHeight="1" x14ac:dyDescent="0.25">
      <c r="C29" s="79"/>
      <c r="D29" s="141" t="s">
        <v>361</v>
      </c>
      <c r="E29" s="80"/>
    </row>
    <row r="30" spans="1:15" ht="20.100000000000001" customHeight="1" x14ac:dyDescent="0.25">
      <c r="C30" s="79"/>
      <c r="D30" s="141"/>
      <c r="E30" s="80"/>
    </row>
    <row r="31" spans="1:15" ht="20.100000000000001" customHeight="1" x14ac:dyDescent="0.25">
      <c r="C31" s="79"/>
      <c r="D31" s="141"/>
      <c r="E31" s="80"/>
    </row>
    <row r="32" spans="1:15" ht="20.100000000000001" customHeight="1" x14ac:dyDescent="0.25">
      <c r="C32" s="79"/>
      <c r="D32" s="141"/>
      <c r="E32" s="80"/>
    </row>
    <row r="33" spans="3:5" ht="20.100000000000001" customHeight="1" x14ac:dyDescent="0.25">
      <c r="C33" s="79"/>
      <c r="D33" s="141"/>
      <c r="E33" s="80"/>
    </row>
    <row r="34" spans="3:5" ht="20.100000000000001" customHeight="1" x14ac:dyDescent="0.25">
      <c r="C34" s="79"/>
      <c r="D34" s="142" t="s">
        <v>421</v>
      </c>
      <c r="E34" s="80"/>
    </row>
    <row r="35" spans="3:5" ht="20.100000000000001" customHeight="1" x14ac:dyDescent="0.25">
      <c r="C35" s="79"/>
      <c r="D35" s="140" t="s">
        <v>422</v>
      </c>
      <c r="E35" s="80"/>
    </row>
    <row r="36" spans="3:5" ht="20.100000000000001" customHeight="1" x14ac:dyDescent="0.25">
      <c r="C36" s="79"/>
      <c r="D36" s="140" t="s">
        <v>423</v>
      </c>
      <c r="E36" s="80"/>
    </row>
    <row r="37" spans="3:5" ht="20.100000000000001" customHeight="1" x14ac:dyDescent="0.25">
      <c r="C37" s="79"/>
      <c r="D37" s="79"/>
      <c r="E37" s="79"/>
    </row>
  </sheetData>
  <mergeCells count="22">
    <mergeCell ref="N21:O21"/>
    <mergeCell ref="B22:F22"/>
    <mergeCell ref="A23:D23"/>
    <mergeCell ref="B19:C19"/>
    <mergeCell ref="E19:F19"/>
    <mergeCell ref="B20:C20"/>
    <mergeCell ref="E20:F20"/>
    <mergeCell ref="B21:F21"/>
    <mergeCell ref="K21:L21"/>
    <mergeCell ref="B16:C16"/>
    <mergeCell ref="E16:F16"/>
    <mergeCell ref="B17:C17"/>
    <mergeCell ref="E17:F17"/>
    <mergeCell ref="B18:C18"/>
    <mergeCell ref="E18:F18"/>
    <mergeCell ref="A1:F1"/>
    <mergeCell ref="A4:A5"/>
    <mergeCell ref="B4:B5"/>
    <mergeCell ref="C4:C5"/>
    <mergeCell ref="D4:D5"/>
    <mergeCell ref="E4:E5"/>
    <mergeCell ref="F4:F5"/>
  </mergeCells>
  <printOptions horizontalCentered="1"/>
  <pageMargins left="0.25" right="0.25" top="0.75" bottom="0.75" header="0.3" footer="0.3"/>
  <pageSetup paperSize="9" scale="9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tabSelected="1" topLeftCell="B16" workbookViewId="0">
      <selection activeCell="K33" sqref="K33"/>
    </sheetView>
  </sheetViews>
  <sheetFormatPr defaultRowHeight="15.75" x14ac:dyDescent="0.25"/>
  <cols>
    <col min="1" max="1" width="8.7109375" style="109" hidden="1" customWidth="1"/>
    <col min="2" max="2" width="4.85546875" style="109" customWidth="1"/>
    <col min="3" max="3" width="0.42578125" style="109" hidden="1" customWidth="1"/>
    <col min="4" max="4" width="13.42578125" style="109" customWidth="1"/>
    <col min="5" max="5" width="2.5703125" style="109" customWidth="1"/>
    <col min="6" max="6" width="12.140625" style="109" customWidth="1"/>
    <col min="7" max="7" width="12.7109375" style="109" customWidth="1"/>
    <col min="8" max="8" width="16.42578125" style="57" customWidth="1"/>
    <col min="9" max="9" width="22.140625" style="57" customWidth="1"/>
    <col min="10" max="10" width="8.7109375" style="109"/>
    <col min="11" max="11" width="15.42578125" style="109" customWidth="1"/>
    <col min="12" max="12" width="12.5703125" style="109" bestFit="1" customWidth="1"/>
    <col min="13" max="13" width="8.7109375" style="109"/>
    <col min="14" max="14" width="8.85546875" style="109" bestFit="1" customWidth="1"/>
    <col min="15" max="256" width="8.7109375" style="109"/>
    <col min="257" max="257" width="5" style="109" customWidth="1"/>
    <col min="258" max="258" width="13.42578125" style="109" customWidth="1"/>
    <col min="259" max="259" width="2.5703125" style="109" customWidth="1"/>
    <col min="260" max="260" width="10" style="109" customWidth="1"/>
    <col min="261" max="261" width="10.5703125" style="109" customWidth="1"/>
    <col min="262" max="262" width="8" style="109" customWidth="1"/>
    <col min="263" max="263" width="12.42578125" style="109" customWidth="1"/>
    <col min="264" max="264" width="16.42578125" style="109" customWidth="1"/>
    <col min="265" max="265" width="21.7109375" style="109" customWidth="1"/>
    <col min="266" max="266" width="8.7109375" style="109"/>
    <col min="267" max="267" width="15.42578125" style="109" customWidth="1"/>
    <col min="268" max="512" width="8.7109375" style="109"/>
    <col min="513" max="513" width="5" style="109" customWidth="1"/>
    <col min="514" max="514" width="13.42578125" style="109" customWidth="1"/>
    <col min="515" max="515" width="2.5703125" style="109" customWidth="1"/>
    <col min="516" max="516" width="10" style="109" customWidth="1"/>
    <col min="517" max="517" width="10.5703125" style="109" customWidth="1"/>
    <col min="518" max="518" width="8" style="109" customWidth="1"/>
    <col min="519" max="519" width="12.42578125" style="109" customWidth="1"/>
    <col min="520" max="520" width="16.42578125" style="109" customWidth="1"/>
    <col min="521" max="521" width="21.7109375" style="109" customWidth="1"/>
    <col min="522" max="522" width="8.7109375" style="109"/>
    <col min="523" max="523" width="15.42578125" style="109" customWidth="1"/>
    <col min="524" max="768" width="8.7109375" style="109"/>
    <col min="769" max="769" width="5" style="109" customWidth="1"/>
    <col min="770" max="770" width="13.42578125" style="109" customWidth="1"/>
    <col min="771" max="771" width="2.5703125" style="109" customWidth="1"/>
    <col min="772" max="772" width="10" style="109" customWidth="1"/>
    <col min="773" max="773" width="10.5703125" style="109" customWidth="1"/>
    <col min="774" max="774" width="8" style="109" customWidth="1"/>
    <col min="775" max="775" width="12.42578125" style="109" customWidth="1"/>
    <col min="776" max="776" width="16.42578125" style="109" customWidth="1"/>
    <col min="777" max="777" width="21.7109375" style="109" customWidth="1"/>
    <col min="778" max="778" width="8.7109375" style="109"/>
    <col min="779" max="779" width="15.42578125" style="109" customWidth="1"/>
    <col min="780" max="1024" width="8.7109375" style="109"/>
    <col min="1025" max="1025" width="5" style="109" customWidth="1"/>
    <col min="1026" max="1026" width="13.42578125" style="109" customWidth="1"/>
    <col min="1027" max="1027" width="2.5703125" style="109" customWidth="1"/>
    <col min="1028" max="1028" width="10" style="109" customWidth="1"/>
    <col min="1029" max="1029" width="10.5703125" style="109" customWidth="1"/>
    <col min="1030" max="1030" width="8" style="109" customWidth="1"/>
    <col min="1031" max="1031" width="12.42578125" style="109" customWidth="1"/>
    <col min="1032" max="1032" width="16.42578125" style="109" customWidth="1"/>
    <col min="1033" max="1033" width="21.7109375" style="109" customWidth="1"/>
    <col min="1034" max="1034" width="8.7109375" style="109"/>
    <col min="1035" max="1035" width="15.42578125" style="109" customWidth="1"/>
    <col min="1036" max="1280" width="8.7109375" style="109"/>
    <col min="1281" max="1281" width="5" style="109" customWidth="1"/>
    <col min="1282" max="1282" width="13.42578125" style="109" customWidth="1"/>
    <col min="1283" max="1283" width="2.5703125" style="109" customWidth="1"/>
    <col min="1284" max="1284" width="10" style="109" customWidth="1"/>
    <col min="1285" max="1285" width="10.5703125" style="109" customWidth="1"/>
    <col min="1286" max="1286" width="8" style="109" customWidth="1"/>
    <col min="1287" max="1287" width="12.42578125" style="109" customWidth="1"/>
    <col min="1288" max="1288" width="16.42578125" style="109" customWidth="1"/>
    <col min="1289" max="1289" width="21.7109375" style="109" customWidth="1"/>
    <col min="1290" max="1290" width="8.7109375" style="109"/>
    <col min="1291" max="1291" width="15.42578125" style="109" customWidth="1"/>
    <col min="1292" max="1536" width="8.7109375" style="109"/>
    <col min="1537" max="1537" width="5" style="109" customWidth="1"/>
    <col min="1538" max="1538" width="13.42578125" style="109" customWidth="1"/>
    <col min="1539" max="1539" width="2.5703125" style="109" customWidth="1"/>
    <col min="1540" max="1540" width="10" style="109" customWidth="1"/>
    <col min="1541" max="1541" width="10.5703125" style="109" customWidth="1"/>
    <col min="1542" max="1542" width="8" style="109" customWidth="1"/>
    <col min="1543" max="1543" width="12.42578125" style="109" customWidth="1"/>
    <col min="1544" max="1544" width="16.42578125" style="109" customWidth="1"/>
    <col min="1545" max="1545" width="21.7109375" style="109" customWidth="1"/>
    <col min="1546" max="1546" width="8.7109375" style="109"/>
    <col min="1547" max="1547" width="15.42578125" style="109" customWidth="1"/>
    <col min="1548" max="1792" width="8.7109375" style="109"/>
    <col min="1793" max="1793" width="5" style="109" customWidth="1"/>
    <col min="1794" max="1794" width="13.42578125" style="109" customWidth="1"/>
    <col min="1795" max="1795" width="2.5703125" style="109" customWidth="1"/>
    <col min="1796" max="1796" width="10" style="109" customWidth="1"/>
    <col min="1797" max="1797" width="10.5703125" style="109" customWidth="1"/>
    <col min="1798" max="1798" width="8" style="109" customWidth="1"/>
    <col min="1799" max="1799" width="12.42578125" style="109" customWidth="1"/>
    <col min="1800" max="1800" width="16.42578125" style="109" customWidth="1"/>
    <col min="1801" max="1801" width="21.7109375" style="109" customWidth="1"/>
    <col min="1802" max="1802" width="8.7109375" style="109"/>
    <col min="1803" max="1803" width="15.42578125" style="109" customWidth="1"/>
    <col min="1804" max="2048" width="8.7109375" style="109"/>
    <col min="2049" max="2049" width="5" style="109" customWidth="1"/>
    <col min="2050" max="2050" width="13.42578125" style="109" customWidth="1"/>
    <col min="2051" max="2051" width="2.5703125" style="109" customWidth="1"/>
    <col min="2052" max="2052" width="10" style="109" customWidth="1"/>
    <col min="2053" max="2053" width="10.5703125" style="109" customWidth="1"/>
    <col min="2054" max="2054" width="8" style="109" customWidth="1"/>
    <col min="2055" max="2055" width="12.42578125" style="109" customWidth="1"/>
    <col min="2056" max="2056" width="16.42578125" style="109" customWidth="1"/>
    <col min="2057" max="2057" width="21.7109375" style="109" customWidth="1"/>
    <col min="2058" max="2058" width="8.7109375" style="109"/>
    <col min="2059" max="2059" width="15.42578125" style="109" customWidth="1"/>
    <col min="2060" max="2304" width="8.7109375" style="109"/>
    <col min="2305" max="2305" width="5" style="109" customWidth="1"/>
    <col min="2306" max="2306" width="13.42578125" style="109" customWidth="1"/>
    <col min="2307" max="2307" width="2.5703125" style="109" customWidth="1"/>
    <col min="2308" max="2308" width="10" style="109" customWidth="1"/>
    <col min="2309" max="2309" width="10.5703125" style="109" customWidth="1"/>
    <col min="2310" max="2310" width="8" style="109" customWidth="1"/>
    <col min="2311" max="2311" width="12.42578125" style="109" customWidth="1"/>
    <col min="2312" max="2312" width="16.42578125" style="109" customWidth="1"/>
    <col min="2313" max="2313" width="21.7109375" style="109" customWidth="1"/>
    <col min="2314" max="2314" width="8.7109375" style="109"/>
    <col min="2315" max="2315" width="15.42578125" style="109" customWidth="1"/>
    <col min="2316" max="2560" width="8.7109375" style="109"/>
    <col min="2561" max="2561" width="5" style="109" customWidth="1"/>
    <col min="2562" max="2562" width="13.42578125" style="109" customWidth="1"/>
    <col min="2563" max="2563" width="2.5703125" style="109" customWidth="1"/>
    <col min="2564" max="2564" width="10" style="109" customWidth="1"/>
    <col min="2565" max="2565" width="10.5703125" style="109" customWidth="1"/>
    <col min="2566" max="2566" width="8" style="109" customWidth="1"/>
    <col min="2567" max="2567" width="12.42578125" style="109" customWidth="1"/>
    <col min="2568" max="2568" width="16.42578125" style="109" customWidth="1"/>
    <col min="2569" max="2569" width="21.7109375" style="109" customWidth="1"/>
    <col min="2570" max="2570" width="8.7109375" style="109"/>
    <col min="2571" max="2571" width="15.42578125" style="109" customWidth="1"/>
    <col min="2572" max="2816" width="8.7109375" style="109"/>
    <col min="2817" max="2817" width="5" style="109" customWidth="1"/>
    <col min="2818" max="2818" width="13.42578125" style="109" customWidth="1"/>
    <col min="2819" max="2819" width="2.5703125" style="109" customWidth="1"/>
    <col min="2820" max="2820" width="10" style="109" customWidth="1"/>
    <col min="2821" max="2821" width="10.5703125" style="109" customWidth="1"/>
    <col min="2822" max="2822" width="8" style="109" customWidth="1"/>
    <col min="2823" max="2823" width="12.42578125" style="109" customWidth="1"/>
    <col min="2824" max="2824" width="16.42578125" style="109" customWidth="1"/>
    <col min="2825" max="2825" width="21.7109375" style="109" customWidth="1"/>
    <col min="2826" max="2826" width="8.7109375" style="109"/>
    <col min="2827" max="2827" width="15.42578125" style="109" customWidth="1"/>
    <col min="2828" max="3072" width="8.7109375" style="109"/>
    <col min="3073" max="3073" width="5" style="109" customWidth="1"/>
    <col min="3074" max="3074" width="13.42578125" style="109" customWidth="1"/>
    <col min="3075" max="3075" width="2.5703125" style="109" customWidth="1"/>
    <col min="3076" max="3076" width="10" style="109" customWidth="1"/>
    <col min="3077" max="3077" width="10.5703125" style="109" customWidth="1"/>
    <col min="3078" max="3078" width="8" style="109" customWidth="1"/>
    <col min="3079" max="3079" width="12.42578125" style="109" customWidth="1"/>
    <col min="3080" max="3080" width="16.42578125" style="109" customWidth="1"/>
    <col min="3081" max="3081" width="21.7109375" style="109" customWidth="1"/>
    <col min="3082" max="3082" width="8.7109375" style="109"/>
    <col min="3083" max="3083" width="15.42578125" style="109" customWidth="1"/>
    <col min="3084" max="3328" width="8.7109375" style="109"/>
    <col min="3329" max="3329" width="5" style="109" customWidth="1"/>
    <col min="3330" max="3330" width="13.42578125" style="109" customWidth="1"/>
    <col min="3331" max="3331" width="2.5703125" style="109" customWidth="1"/>
    <col min="3332" max="3332" width="10" style="109" customWidth="1"/>
    <col min="3333" max="3333" width="10.5703125" style="109" customWidth="1"/>
    <col min="3334" max="3334" width="8" style="109" customWidth="1"/>
    <col min="3335" max="3335" width="12.42578125" style="109" customWidth="1"/>
    <col min="3336" max="3336" width="16.42578125" style="109" customWidth="1"/>
    <col min="3337" max="3337" width="21.7109375" style="109" customWidth="1"/>
    <col min="3338" max="3338" width="8.7109375" style="109"/>
    <col min="3339" max="3339" width="15.42578125" style="109" customWidth="1"/>
    <col min="3340" max="3584" width="8.7109375" style="109"/>
    <col min="3585" max="3585" width="5" style="109" customWidth="1"/>
    <col min="3586" max="3586" width="13.42578125" style="109" customWidth="1"/>
    <col min="3587" max="3587" width="2.5703125" style="109" customWidth="1"/>
    <col min="3588" max="3588" width="10" style="109" customWidth="1"/>
    <col min="3589" max="3589" width="10.5703125" style="109" customWidth="1"/>
    <col min="3590" max="3590" width="8" style="109" customWidth="1"/>
    <col min="3591" max="3591" width="12.42578125" style="109" customWidth="1"/>
    <col min="3592" max="3592" width="16.42578125" style="109" customWidth="1"/>
    <col min="3593" max="3593" width="21.7109375" style="109" customWidth="1"/>
    <col min="3594" max="3594" width="8.7109375" style="109"/>
    <col min="3595" max="3595" width="15.42578125" style="109" customWidth="1"/>
    <col min="3596" max="3840" width="8.7109375" style="109"/>
    <col min="3841" max="3841" width="5" style="109" customWidth="1"/>
    <col min="3842" max="3842" width="13.42578125" style="109" customWidth="1"/>
    <col min="3843" max="3843" width="2.5703125" style="109" customWidth="1"/>
    <col min="3844" max="3844" width="10" style="109" customWidth="1"/>
    <col min="3845" max="3845" width="10.5703125" style="109" customWidth="1"/>
    <col min="3846" max="3846" width="8" style="109" customWidth="1"/>
    <col min="3847" max="3847" width="12.42578125" style="109" customWidth="1"/>
    <col min="3848" max="3848" width="16.42578125" style="109" customWidth="1"/>
    <col min="3849" max="3849" width="21.7109375" style="109" customWidth="1"/>
    <col min="3850" max="3850" width="8.7109375" style="109"/>
    <col min="3851" max="3851" width="15.42578125" style="109" customWidth="1"/>
    <col min="3852" max="4096" width="8.7109375" style="109"/>
    <col min="4097" max="4097" width="5" style="109" customWidth="1"/>
    <col min="4098" max="4098" width="13.42578125" style="109" customWidth="1"/>
    <col min="4099" max="4099" width="2.5703125" style="109" customWidth="1"/>
    <col min="4100" max="4100" width="10" style="109" customWidth="1"/>
    <col min="4101" max="4101" width="10.5703125" style="109" customWidth="1"/>
    <col min="4102" max="4102" width="8" style="109" customWidth="1"/>
    <col min="4103" max="4103" width="12.42578125" style="109" customWidth="1"/>
    <col min="4104" max="4104" width="16.42578125" style="109" customWidth="1"/>
    <col min="4105" max="4105" width="21.7109375" style="109" customWidth="1"/>
    <col min="4106" max="4106" width="8.7109375" style="109"/>
    <col min="4107" max="4107" width="15.42578125" style="109" customWidth="1"/>
    <col min="4108" max="4352" width="8.7109375" style="109"/>
    <col min="4353" max="4353" width="5" style="109" customWidth="1"/>
    <col min="4354" max="4354" width="13.42578125" style="109" customWidth="1"/>
    <col min="4355" max="4355" width="2.5703125" style="109" customWidth="1"/>
    <col min="4356" max="4356" width="10" style="109" customWidth="1"/>
    <col min="4357" max="4357" width="10.5703125" style="109" customWidth="1"/>
    <col min="4358" max="4358" width="8" style="109" customWidth="1"/>
    <col min="4359" max="4359" width="12.42578125" style="109" customWidth="1"/>
    <col min="4360" max="4360" width="16.42578125" style="109" customWidth="1"/>
    <col min="4361" max="4361" width="21.7109375" style="109" customWidth="1"/>
    <col min="4362" max="4362" width="8.7109375" style="109"/>
    <col min="4363" max="4363" width="15.42578125" style="109" customWidth="1"/>
    <col min="4364" max="4608" width="8.7109375" style="109"/>
    <col min="4609" max="4609" width="5" style="109" customWidth="1"/>
    <col min="4610" max="4610" width="13.42578125" style="109" customWidth="1"/>
    <col min="4611" max="4611" width="2.5703125" style="109" customWidth="1"/>
    <col min="4612" max="4612" width="10" style="109" customWidth="1"/>
    <col min="4613" max="4613" width="10.5703125" style="109" customWidth="1"/>
    <col min="4614" max="4614" width="8" style="109" customWidth="1"/>
    <col min="4615" max="4615" width="12.42578125" style="109" customWidth="1"/>
    <col min="4616" max="4616" width="16.42578125" style="109" customWidth="1"/>
    <col min="4617" max="4617" width="21.7109375" style="109" customWidth="1"/>
    <col min="4618" max="4618" width="8.7109375" style="109"/>
    <col min="4619" max="4619" width="15.42578125" style="109" customWidth="1"/>
    <col min="4620" max="4864" width="8.7109375" style="109"/>
    <col min="4865" max="4865" width="5" style="109" customWidth="1"/>
    <col min="4866" max="4866" width="13.42578125" style="109" customWidth="1"/>
    <col min="4867" max="4867" width="2.5703125" style="109" customWidth="1"/>
    <col min="4868" max="4868" width="10" style="109" customWidth="1"/>
    <col min="4869" max="4869" width="10.5703125" style="109" customWidth="1"/>
    <col min="4870" max="4870" width="8" style="109" customWidth="1"/>
    <col min="4871" max="4871" width="12.42578125" style="109" customWidth="1"/>
    <col min="4872" max="4872" width="16.42578125" style="109" customWidth="1"/>
    <col min="4873" max="4873" width="21.7109375" style="109" customWidth="1"/>
    <col min="4874" max="4874" width="8.7109375" style="109"/>
    <col min="4875" max="4875" width="15.42578125" style="109" customWidth="1"/>
    <col min="4876" max="5120" width="8.7109375" style="109"/>
    <col min="5121" max="5121" width="5" style="109" customWidth="1"/>
    <col min="5122" max="5122" width="13.42578125" style="109" customWidth="1"/>
    <col min="5123" max="5123" width="2.5703125" style="109" customWidth="1"/>
    <col min="5124" max="5124" width="10" style="109" customWidth="1"/>
    <col min="5125" max="5125" width="10.5703125" style="109" customWidth="1"/>
    <col min="5126" max="5126" width="8" style="109" customWidth="1"/>
    <col min="5127" max="5127" width="12.42578125" style="109" customWidth="1"/>
    <col min="5128" max="5128" width="16.42578125" style="109" customWidth="1"/>
    <col min="5129" max="5129" width="21.7109375" style="109" customWidth="1"/>
    <col min="5130" max="5130" width="8.7109375" style="109"/>
    <col min="5131" max="5131" width="15.42578125" style="109" customWidth="1"/>
    <col min="5132" max="5376" width="8.7109375" style="109"/>
    <col min="5377" max="5377" width="5" style="109" customWidth="1"/>
    <col min="5378" max="5378" width="13.42578125" style="109" customWidth="1"/>
    <col min="5379" max="5379" width="2.5703125" style="109" customWidth="1"/>
    <col min="5380" max="5380" width="10" style="109" customWidth="1"/>
    <col min="5381" max="5381" width="10.5703125" style="109" customWidth="1"/>
    <col min="5382" max="5382" width="8" style="109" customWidth="1"/>
    <col min="5383" max="5383" width="12.42578125" style="109" customWidth="1"/>
    <col min="5384" max="5384" width="16.42578125" style="109" customWidth="1"/>
    <col min="5385" max="5385" width="21.7109375" style="109" customWidth="1"/>
    <col min="5386" max="5386" width="8.7109375" style="109"/>
    <col min="5387" max="5387" width="15.42578125" style="109" customWidth="1"/>
    <col min="5388" max="5632" width="8.7109375" style="109"/>
    <col min="5633" max="5633" width="5" style="109" customWidth="1"/>
    <col min="5634" max="5634" width="13.42578125" style="109" customWidth="1"/>
    <col min="5635" max="5635" width="2.5703125" style="109" customWidth="1"/>
    <col min="5636" max="5636" width="10" style="109" customWidth="1"/>
    <col min="5637" max="5637" width="10.5703125" style="109" customWidth="1"/>
    <col min="5638" max="5638" width="8" style="109" customWidth="1"/>
    <col min="5639" max="5639" width="12.42578125" style="109" customWidth="1"/>
    <col min="5640" max="5640" width="16.42578125" style="109" customWidth="1"/>
    <col min="5641" max="5641" width="21.7109375" style="109" customWidth="1"/>
    <col min="5642" max="5642" width="8.7109375" style="109"/>
    <col min="5643" max="5643" width="15.42578125" style="109" customWidth="1"/>
    <col min="5644" max="5888" width="8.7109375" style="109"/>
    <col min="5889" max="5889" width="5" style="109" customWidth="1"/>
    <col min="5890" max="5890" width="13.42578125" style="109" customWidth="1"/>
    <col min="5891" max="5891" width="2.5703125" style="109" customWidth="1"/>
    <col min="5892" max="5892" width="10" style="109" customWidth="1"/>
    <col min="5893" max="5893" width="10.5703125" style="109" customWidth="1"/>
    <col min="5894" max="5894" width="8" style="109" customWidth="1"/>
    <col min="5895" max="5895" width="12.42578125" style="109" customWidth="1"/>
    <col min="5896" max="5896" width="16.42578125" style="109" customWidth="1"/>
    <col min="5897" max="5897" width="21.7109375" style="109" customWidth="1"/>
    <col min="5898" max="5898" width="8.7109375" style="109"/>
    <col min="5899" max="5899" width="15.42578125" style="109" customWidth="1"/>
    <col min="5900" max="6144" width="8.7109375" style="109"/>
    <col min="6145" max="6145" width="5" style="109" customWidth="1"/>
    <col min="6146" max="6146" width="13.42578125" style="109" customWidth="1"/>
    <col min="6147" max="6147" width="2.5703125" style="109" customWidth="1"/>
    <col min="6148" max="6148" width="10" style="109" customWidth="1"/>
    <col min="6149" max="6149" width="10.5703125" style="109" customWidth="1"/>
    <col min="6150" max="6150" width="8" style="109" customWidth="1"/>
    <col min="6151" max="6151" width="12.42578125" style="109" customWidth="1"/>
    <col min="6152" max="6152" width="16.42578125" style="109" customWidth="1"/>
    <col min="6153" max="6153" width="21.7109375" style="109" customWidth="1"/>
    <col min="6154" max="6154" width="8.7109375" style="109"/>
    <col min="6155" max="6155" width="15.42578125" style="109" customWidth="1"/>
    <col min="6156" max="6400" width="8.7109375" style="109"/>
    <col min="6401" max="6401" width="5" style="109" customWidth="1"/>
    <col min="6402" max="6402" width="13.42578125" style="109" customWidth="1"/>
    <col min="6403" max="6403" width="2.5703125" style="109" customWidth="1"/>
    <col min="6404" max="6404" width="10" style="109" customWidth="1"/>
    <col min="6405" max="6405" width="10.5703125" style="109" customWidth="1"/>
    <col min="6406" max="6406" width="8" style="109" customWidth="1"/>
    <col min="6407" max="6407" width="12.42578125" style="109" customWidth="1"/>
    <col min="6408" max="6408" width="16.42578125" style="109" customWidth="1"/>
    <col min="6409" max="6409" width="21.7109375" style="109" customWidth="1"/>
    <col min="6410" max="6410" width="8.7109375" style="109"/>
    <col min="6411" max="6411" width="15.42578125" style="109" customWidth="1"/>
    <col min="6412" max="6656" width="8.7109375" style="109"/>
    <col min="6657" max="6657" width="5" style="109" customWidth="1"/>
    <col min="6658" max="6658" width="13.42578125" style="109" customWidth="1"/>
    <col min="6659" max="6659" width="2.5703125" style="109" customWidth="1"/>
    <col min="6660" max="6660" width="10" style="109" customWidth="1"/>
    <col min="6661" max="6661" width="10.5703125" style="109" customWidth="1"/>
    <col min="6662" max="6662" width="8" style="109" customWidth="1"/>
    <col min="6663" max="6663" width="12.42578125" style="109" customWidth="1"/>
    <col min="6664" max="6664" width="16.42578125" style="109" customWidth="1"/>
    <col min="6665" max="6665" width="21.7109375" style="109" customWidth="1"/>
    <col min="6666" max="6666" width="8.7109375" style="109"/>
    <col min="6667" max="6667" width="15.42578125" style="109" customWidth="1"/>
    <col min="6668" max="6912" width="8.7109375" style="109"/>
    <col min="6913" max="6913" width="5" style="109" customWidth="1"/>
    <col min="6914" max="6914" width="13.42578125" style="109" customWidth="1"/>
    <col min="6915" max="6915" width="2.5703125" style="109" customWidth="1"/>
    <col min="6916" max="6916" width="10" style="109" customWidth="1"/>
    <col min="6917" max="6917" width="10.5703125" style="109" customWidth="1"/>
    <col min="6918" max="6918" width="8" style="109" customWidth="1"/>
    <col min="6919" max="6919" width="12.42578125" style="109" customWidth="1"/>
    <col min="6920" max="6920" width="16.42578125" style="109" customWidth="1"/>
    <col min="6921" max="6921" width="21.7109375" style="109" customWidth="1"/>
    <col min="6922" max="6922" width="8.7109375" style="109"/>
    <col min="6923" max="6923" width="15.42578125" style="109" customWidth="1"/>
    <col min="6924" max="7168" width="8.7109375" style="109"/>
    <col min="7169" max="7169" width="5" style="109" customWidth="1"/>
    <col min="7170" max="7170" width="13.42578125" style="109" customWidth="1"/>
    <col min="7171" max="7171" width="2.5703125" style="109" customWidth="1"/>
    <col min="7172" max="7172" width="10" style="109" customWidth="1"/>
    <col min="7173" max="7173" width="10.5703125" style="109" customWidth="1"/>
    <col min="7174" max="7174" width="8" style="109" customWidth="1"/>
    <col min="7175" max="7175" width="12.42578125" style="109" customWidth="1"/>
    <col min="7176" max="7176" width="16.42578125" style="109" customWidth="1"/>
    <col min="7177" max="7177" width="21.7109375" style="109" customWidth="1"/>
    <col min="7178" max="7178" width="8.7109375" style="109"/>
    <col min="7179" max="7179" width="15.42578125" style="109" customWidth="1"/>
    <col min="7180" max="7424" width="8.7109375" style="109"/>
    <col min="7425" max="7425" width="5" style="109" customWidth="1"/>
    <col min="7426" max="7426" width="13.42578125" style="109" customWidth="1"/>
    <col min="7427" max="7427" width="2.5703125" style="109" customWidth="1"/>
    <col min="7428" max="7428" width="10" style="109" customWidth="1"/>
    <col min="7429" max="7429" width="10.5703125" style="109" customWidth="1"/>
    <col min="7430" max="7430" width="8" style="109" customWidth="1"/>
    <col min="7431" max="7431" width="12.42578125" style="109" customWidth="1"/>
    <col min="7432" max="7432" width="16.42578125" style="109" customWidth="1"/>
    <col min="7433" max="7433" width="21.7109375" style="109" customWidth="1"/>
    <col min="7434" max="7434" width="8.7109375" style="109"/>
    <col min="7435" max="7435" width="15.42578125" style="109" customWidth="1"/>
    <col min="7436" max="7680" width="8.7109375" style="109"/>
    <col min="7681" max="7681" width="5" style="109" customWidth="1"/>
    <col min="7682" max="7682" width="13.42578125" style="109" customWidth="1"/>
    <col min="7683" max="7683" width="2.5703125" style="109" customWidth="1"/>
    <col min="7684" max="7684" width="10" style="109" customWidth="1"/>
    <col min="7685" max="7685" width="10.5703125" style="109" customWidth="1"/>
    <col min="7686" max="7686" width="8" style="109" customWidth="1"/>
    <col min="7687" max="7687" width="12.42578125" style="109" customWidth="1"/>
    <col min="7688" max="7688" width="16.42578125" style="109" customWidth="1"/>
    <col min="7689" max="7689" width="21.7109375" style="109" customWidth="1"/>
    <col min="7690" max="7690" width="8.7109375" style="109"/>
    <col min="7691" max="7691" width="15.42578125" style="109" customWidth="1"/>
    <col min="7692" max="7936" width="8.7109375" style="109"/>
    <col min="7937" max="7937" width="5" style="109" customWidth="1"/>
    <col min="7938" max="7938" width="13.42578125" style="109" customWidth="1"/>
    <col min="7939" max="7939" width="2.5703125" style="109" customWidth="1"/>
    <col min="7940" max="7940" width="10" style="109" customWidth="1"/>
    <col min="7941" max="7941" width="10.5703125" style="109" customWidth="1"/>
    <col min="7942" max="7942" width="8" style="109" customWidth="1"/>
    <col min="7943" max="7943" width="12.42578125" style="109" customWidth="1"/>
    <col min="7944" max="7944" width="16.42578125" style="109" customWidth="1"/>
    <col min="7945" max="7945" width="21.7109375" style="109" customWidth="1"/>
    <col min="7946" max="7946" width="8.7109375" style="109"/>
    <col min="7947" max="7947" width="15.42578125" style="109" customWidth="1"/>
    <col min="7948" max="8192" width="8.7109375" style="109"/>
    <col min="8193" max="8193" width="5" style="109" customWidth="1"/>
    <col min="8194" max="8194" width="13.42578125" style="109" customWidth="1"/>
    <col min="8195" max="8195" width="2.5703125" style="109" customWidth="1"/>
    <col min="8196" max="8196" width="10" style="109" customWidth="1"/>
    <col min="8197" max="8197" width="10.5703125" style="109" customWidth="1"/>
    <col min="8198" max="8198" width="8" style="109" customWidth="1"/>
    <col min="8199" max="8199" width="12.42578125" style="109" customWidth="1"/>
    <col min="8200" max="8200" width="16.42578125" style="109" customWidth="1"/>
    <col min="8201" max="8201" width="21.7109375" style="109" customWidth="1"/>
    <col min="8202" max="8202" width="8.7109375" style="109"/>
    <col min="8203" max="8203" width="15.42578125" style="109" customWidth="1"/>
    <col min="8204" max="8448" width="8.7109375" style="109"/>
    <col min="8449" max="8449" width="5" style="109" customWidth="1"/>
    <col min="8450" max="8450" width="13.42578125" style="109" customWidth="1"/>
    <col min="8451" max="8451" width="2.5703125" style="109" customWidth="1"/>
    <col min="8452" max="8452" width="10" style="109" customWidth="1"/>
    <col min="8453" max="8453" width="10.5703125" style="109" customWidth="1"/>
    <col min="8454" max="8454" width="8" style="109" customWidth="1"/>
    <col min="8455" max="8455" width="12.42578125" style="109" customWidth="1"/>
    <col min="8456" max="8456" width="16.42578125" style="109" customWidth="1"/>
    <col min="8457" max="8457" width="21.7109375" style="109" customWidth="1"/>
    <col min="8458" max="8458" width="8.7109375" style="109"/>
    <col min="8459" max="8459" width="15.42578125" style="109" customWidth="1"/>
    <col min="8460" max="8704" width="8.7109375" style="109"/>
    <col min="8705" max="8705" width="5" style="109" customWidth="1"/>
    <col min="8706" max="8706" width="13.42578125" style="109" customWidth="1"/>
    <col min="8707" max="8707" width="2.5703125" style="109" customWidth="1"/>
    <col min="8708" max="8708" width="10" style="109" customWidth="1"/>
    <col min="8709" max="8709" width="10.5703125" style="109" customWidth="1"/>
    <col min="8710" max="8710" width="8" style="109" customWidth="1"/>
    <col min="8711" max="8711" width="12.42578125" style="109" customWidth="1"/>
    <col min="8712" max="8712" width="16.42578125" style="109" customWidth="1"/>
    <col min="8713" max="8713" width="21.7109375" style="109" customWidth="1"/>
    <col min="8714" max="8714" width="8.7109375" style="109"/>
    <col min="8715" max="8715" width="15.42578125" style="109" customWidth="1"/>
    <col min="8716" max="8960" width="8.7109375" style="109"/>
    <col min="8961" max="8961" width="5" style="109" customWidth="1"/>
    <col min="8962" max="8962" width="13.42578125" style="109" customWidth="1"/>
    <col min="8963" max="8963" width="2.5703125" style="109" customWidth="1"/>
    <col min="8964" max="8964" width="10" style="109" customWidth="1"/>
    <col min="8965" max="8965" width="10.5703125" style="109" customWidth="1"/>
    <col min="8966" max="8966" width="8" style="109" customWidth="1"/>
    <col min="8967" max="8967" width="12.42578125" style="109" customWidth="1"/>
    <col min="8968" max="8968" width="16.42578125" style="109" customWidth="1"/>
    <col min="8969" max="8969" width="21.7109375" style="109" customWidth="1"/>
    <col min="8970" max="8970" width="8.7109375" style="109"/>
    <col min="8971" max="8971" width="15.42578125" style="109" customWidth="1"/>
    <col min="8972" max="9216" width="8.7109375" style="109"/>
    <col min="9217" max="9217" width="5" style="109" customWidth="1"/>
    <col min="9218" max="9218" width="13.42578125" style="109" customWidth="1"/>
    <col min="9219" max="9219" width="2.5703125" style="109" customWidth="1"/>
    <col min="9220" max="9220" width="10" style="109" customWidth="1"/>
    <col min="9221" max="9221" width="10.5703125" style="109" customWidth="1"/>
    <col min="9222" max="9222" width="8" style="109" customWidth="1"/>
    <col min="9223" max="9223" width="12.42578125" style="109" customWidth="1"/>
    <col min="9224" max="9224" width="16.42578125" style="109" customWidth="1"/>
    <col min="9225" max="9225" width="21.7109375" style="109" customWidth="1"/>
    <col min="9226" max="9226" width="8.7109375" style="109"/>
    <col min="9227" max="9227" width="15.42578125" style="109" customWidth="1"/>
    <col min="9228" max="9472" width="8.7109375" style="109"/>
    <col min="9473" max="9473" width="5" style="109" customWidth="1"/>
    <col min="9474" max="9474" width="13.42578125" style="109" customWidth="1"/>
    <col min="9475" max="9475" width="2.5703125" style="109" customWidth="1"/>
    <col min="9476" max="9476" width="10" style="109" customWidth="1"/>
    <col min="9477" max="9477" width="10.5703125" style="109" customWidth="1"/>
    <col min="9478" max="9478" width="8" style="109" customWidth="1"/>
    <col min="9479" max="9479" width="12.42578125" style="109" customWidth="1"/>
    <col min="9480" max="9480" width="16.42578125" style="109" customWidth="1"/>
    <col min="9481" max="9481" width="21.7109375" style="109" customWidth="1"/>
    <col min="9482" max="9482" width="8.7109375" style="109"/>
    <col min="9483" max="9483" width="15.42578125" style="109" customWidth="1"/>
    <col min="9484" max="9728" width="8.7109375" style="109"/>
    <col min="9729" max="9729" width="5" style="109" customWidth="1"/>
    <col min="9730" max="9730" width="13.42578125" style="109" customWidth="1"/>
    <col min="9731" max="9731" width="2.5703125" style="109" customWidth="1"/>
    <col min="9732" max="9732" width="10" style="109" customWidth="1"/>
    <col min="9733" max="9733" width="10.5703125" style="109" customWidth="1"/>
    <col min="9734" max="9734" width="8" style="109" customWidth="1"/>
    <col min="9735" max="9735" width="12.42578125" style="109" customWidth="1"/>
    <col min="9736" max="9736" width="16.42578125" style="109" customWidth="1"/>
    <col min="9737" max="9737" width="21.7109375" style="109" customWidth="1"/>
    <col min="9738" max="9738" width="8.7109375" style="109"/>
    <col min="9739" max="9739" width="15.42578125" style="109" customWidth="1"/>
    <col min="9740" max="9984" width="8.7109375" style="109"/>
    <col min="9985" max="9985" width="5" style="109" customWidth="1"/>
    <col min="9986" max="9986" width="13.42578125" style="109" customWidth="1"/>
    <col min="9987" max="9987" width="2.5703125" style="109" customWidth="1"/>
    <col min="9988" max="9988" width="10" style="109" customWidth="1"/>
    <col min="9989" max="9989" width="10.5703125" style="109" customWidth="1"/>
    <col min="9990" max="9990" width="8" style="109" customWidth="1"/>
    <col min="9991" max="9991" width="12.42578125" style="109" customWidth="1"/>
    <col min="9992" max="9992" width="16.42578125" style="109" customWidth="1"/>
    <col min="9993" max="9993" width="21.7109375" style="109" customWidth="1"/>
    <col min="9994" max="9994" width="8.7109375" style="109"/>
    <col min="9995" max="9995" width="15.42578125" style="109" customWidth="1"/>
    <col min="9996" max="10240" width="8.7109375" style="109"/>
    <col min="10241" max="10241" width="5" style="109" customWidth="1"/>
    <col min="10242" max="10242" width="13.42578125" style="109" customWidth="1"/>
    <col min="10243" max="10243" width="2.5703125" style="109" customWidth="1"/>
    <col min="10244" max="10244" width="10" style="109" customWidth="1"/>
    <col min="10245" max="10245" width="10.5703125" style="109" customWidth="1"/>
    <col min="10246" max="10246" width="8" style="109" customWidth="1"/>
    <col min="10247" max="10247" width="12.42578125" style="109" customWidth="1"/>
    <col min="10248" max="10248" width="16.42578125" style="109" customWidth="1"/>
    <col min="10249" max="10249" width="21.7109375" style="109" customWidth="1"/>
    <col min="10250" max="10250" width="8.7109375" style="109"/>
    <col min="10251" max="10251" width="15.42578125" style="109" customWidth="1"/>
    <col min="10252" max="10496" width="8.7109375" style="109"/>
    <col min="10497" max="10497" width="5" style="109" customWidth="1"/>
    <col min="10498" max="10498" width="13.42578125" style="109" customWidth="1"/>
    <col min="10499" max="10499" width="2.5703125" style="109" customWidth="1"/>
    <col min="10500" max="10500" width="10" style="109" customWidth="1"/>
    <col min="10501" max="10501" width="10.5703125" style="109" customWidth="1"/>
    <col min="10502" max="10502" width="8" style="109" customWidth="1"/>
    <col min="10503" max="10503" width="12.42578125" style="109" customWidth="1"/>
    <col min="10504" max="10504" width="16.42578125" style="109" customWidth="1"/>
    <col min="10505" max="10505" width="21.7109375" style="109" customWidth="1"/>
    <col min="10506" max="10506" width="8.7109375" style="109"/>
    <col min="10507" max="10507" width="15.42578125" style="109" customWidth="1"/>
    <col min="10508" max="10752" width="8.7109375" style="109"/>
    <col min="10753" max="10753" width="5" style="109" customWidth="1"/>
    <col min="10754" max="10754" width="13.42578125" style="109" customWidth="1"/>
    <col min="10755" max="10755" width="2.5703125" style="109" customWidth="1"/>
    <col min="10756" max="10756" width="10" style="109" customWidth="1"/>
    <col min="10757" max="10757" width="10.5703125" style="109" customWidth="1"/>
    <col min="10758" max="10758" width="8" style="109" customWidth="1"/>
    <col min="10759" max="10759" width="12.42578125" style="109" customWidth="1"/>
    <col min="10760" max="10760" width="16.42578125" style="109" customWidth="1"/>
    <col min="10761" max="10761" width="21.7109375" style="109" customWidth="1"/>
    <col min="10762" max="10762" width="8.7109375" style="109"/>
    <col min="10763" max="10763" width="15.42578125" style="109" customWidth="1"/>
    <col min="10764" max="11008" width="8.7109375" style="109"/>
    <col min="11009" max="11009" width="5" style="109" customWidth="1"/>
    <col min="11010" max="11010" width="13.42578125" style="109" customWidth="1"/>
    <col min="11011" max="11011" width="2.5703125" style="109" customWidth="1"/>
    <col min="11012" max="11012" width="10" style="109" customWidth="1"/>
    <col min="11013" max="11013" width="10.5703125" style="109" customWidth="1"/>
    <col min="11014" max="11014" width="8" style="109" customWidth="1"/>
    <col min="11015" max="11015" width="12.42578125" style="109" customWidth="1"/>
    <col min="11016" max="11016" width="16.42578125" style="109" customWidth="1"/>
    <col min="11017" max="11017" width="21.7109375" style="109" customWidth="1"/>
    <col min="11018" max="11018" width="8.7109375" style="109"/>
    <col min="11019" max="11019" width="15.42578125" style="109" customWidth="1"/>
    <col min="11020" max="11264" width="8.7109375" style="109"/>
    <col min="11265" max="11265" width="5" style="109" customWidth="1"/>
    <col min="11266" max="11266" width="13.42578125" style="109" customWidth="1"/>
    <col min="11267" max="11267" width="2.5703125" style="109" customWidth="1"/>
    <col min="11268" max="11268" width="10" style="109" customWidth="1"/>
    <col min="11269" max="11269" width="10.5703125" style="109" customWidth="1"/>
    <col min="11270" max="11270" width="8" style="109" customWidth="1"/>
    <col min="11271" max="11271" width="12.42578125" style="109" customWidth="1"/>
    <col min="11272" max="11272" width="16.42578125" style="109" customWidth="1"/>
    <col min="11273" max="11273" width="21.7109375" style="109" customWidth="1"/>
    <col min="11274" max="11274" width="8.7109375" style="109"/>
    <col min="11275" max="11275" width="15.42578125" style="109" customWidth="1"/>
    <col min="11276" max="11520" width="8.7109375" style="109"/>
    <col min="11521" max="11521" width="5" style="109" customWidth="1"/>
    <col min="11522" max="11522" width="13.42578125" style="109" customWidth="1"/>
    <col min="11523" max="11523" width="2.5703125" style="109" customWidth="1"/>
    <col min="11524" max="11524" width="10" style="109" customWidth="1"/>
    <col min="11525" max="11525" width="10.5703125" style="109" customWidth="1"/>
    <col min="11526" max="11526" width="8" style="109" customWidth="1"/>
    <col min="11527" max="11527" width="12.42578125" style="109" customWidth="1"/>
    <col min="11528" max="11528" width="16.42578125" style="109" customWidth="1"/>
    <col min="11529" max="11529" width="21.7109375" style="109" customWidth="1"/>
    <col min="11530" max="11530" width="8.7109375" style="109"/>
    <col min="11531" max="11531" width="15.42578125" style="109" customWidth="1"/>
    <col min="11532" max="11776" width="8.7109375" style="109"/>
    <col min="11777" max="11777" width="5" style="109" customWidth="1"/>
    <col min="11778" max="11778" width="13.42578125" style="109" customWidth="1"/>
    <col min="11779" max="11779" width="2.5703125" style="109" customWidth="1"/>
    <col min="11780" max="11780" width="10" style="109" customWidth="1"/>
    <col min="11781" max="11781" width="10.5703125" style="109" customWidth="1"/>
    <col min="11782" max="11782" width="8" style="109" customWidth="1"/>
    <col min="11783" max="11783" width="12.42578125" style="109" customWidth="1"/>
    <col min="11784" max="11784" width="16.42578125" style="109" customWidth="1"/>
    <col min="11785" max="11785" width="21.7109375" style="109" customWidth="1"/>
    <col min="11786" max="11786" width="8.7109375" style="109"/>
    <col min="11787" max="11787" width="15.42578125" style="109" customWidth="1"/>
    <col min="11788" max="12032" width="8.7109375" style="109"/>
    <col min="12033" max="12033" width="5" style="109" customWidth="1"/>
    <col min="12034" max="12034" width="13.42578125" style="109" customWidth="1"/>
    <col min="12035" max="12035" width="2.5703125" style="109" customWidth="1"/>
    <col min="12036" max="12036" width="10" style="109" customWidth="1"/>
    <col min="12037" max="12037" width="10.5703125" style="109" customWidth="1"/>
    <col min="12038" max="12038" width="8" style="109" customWidth="1"/>
    <col min="12039" max="12039" width="12.42578125" style="109" customWidth="1"/>
    <col min="12040" max="12040" width="16.42578125" style="109" customWidth="1"/>
    <col min="12041" max="12041" width="21.7109375" style="109" customWidth="1"/>
    <col min="12042" max="12042" width="8.7109375" style="109"/>
    <col min="12043" max="12043" width="15.42578125" style="109" customWidth="1"/>
    <col min="12044" max="12288" width="8.7109375" style="109"/>
    <col min="12289" max="12289" width="5" style="109" customWidth="1"/>
    <col min="12290" max="12290" width="13.42578125" style="109" customWidth="1"/>
    <col min="12291" max="12291" width="2.5703125" style="109" customWidth="1"/>
    <col min="12292" max="12292" width="10" style="109" customWidth="1"/>
    <col min="12293" max="12293" width="10.5703125" style="109" customWidth="1"/>
    <col min="12294" max="12294" width="8" style="109" customWidth="1"/>
    <col min="12295" max="12295" width="12.42578125" style="109" customWidth="1"/>
    <col min="12296" max="12296" width="16.42578125" style="109" customWidth="1"/>
    <col min="12297" max="12297" width="21.7109375" style="109" customWidth="1"/>
    <col min="12298" max="12298" width="8.7109375" style="109"/>
    <col min="12299" max="12299" width="15.42578125" style="109" customWidth="1"/>
    <col min="12300" max="12544" width="8.7109375" style="109"/>
    <col min="12545" max="12545" width="5" style="109" customWidth="1"/>
    <col min="12546" max="12546" width="13.42578125" style="109" customWidth="1"/>
    <col min="12547" max="12547" width="2.5703125" style="109" customWidth="1"/>
    <col min="12548" max="12548" width="10" style="109" customWidth="1"/>
    <col min="12549" max="12549" width="10.5703125" style="109" customWidth="1"/>
    <col min="12550" max="12550" width="8" style="109" customWidth="1"/>
    <col min="12551" max="12551" width="12.42578125" style="109" customWidth="1"/>
    <col min="12552" max="12552" width="16.42578125" style="109" customWidth="1"/>
    <col min="12553" max="12553" width="21.7109375" style="109" customWidth="1"/>
    <col min="12554" max="12554" width="8.7109375" style="109"/>
    <col min="12555" max="12555" width="15.42578125" style="109" customWidth="1"/>
    <col min="12556" max="12800" width="8.7109375" style="109"/>
    <col min="12801" max="12801" width="5" style="109" customWidth="1"/>
    <col min="12802" max="12802" width="13.42578125" style="109" customWidth="1"/>
    <col min="12803" max="12803" width="2.5703125" style="109" customWidth="1"/>
    <col min="12804" max="12804" width="10" style="109" customWidth="1"/>
    <col min="12805" max="12805" width="10.5703125" style="109" customWidth="1"/>
    <col min="12806" max="12806" width="8" style="109" customWidth="1"/>
    <col min="12807" max="12807" width="12.42578125" style="109" customWidth="1"/>
    <col min="12808" max="12808" width="16.42578125" style="109" customWidth="1"/>
    <col min="12809" max="12809" width="21.7109375" style="109" customWidth="1"/>
    <col min="12810" max="12810" width="8.7109375" style="109"/>
    <col min="12811" max="12811" width="15.42578125" style="109" customWidth="1"/>
    <col min="12812" max="13056" width="8.7109375" style="109"/>
    <col min="13057" max="13057" width="5" style="109" customWidth="1"/>
    <col min="13058" max="13058" width="13.42578125" style="109" customWidth="1"/>
    <col min="13059" max="13059" width="2.5703125" style="109" customWidth="1"/>
    <col min="13060" max="13060" width="10" style="109" customWidth="1"/>
    <col min="13061" max="13061" width="10.5703125" style="109" customWidth="1"/>
    <col min="13062" max="13062" width="8" style="109" customWidth="1"/>
    <col min="13063" max="13063" width="12.42578125" style="109" customWidth="1"/>
    <col min="13064" max="13064" width="16.42578125" style="109" customWidth="1"/>
    <col min="13065" max="13065" width="21.7109375" style="109" customWidth="1"/>
    <col min="13066" max="13066" width="8.7109375" style="109"/>
    <col min="13067" max="13067" width="15.42578125" style="109" customWidth="1"/>
    <col min="13068" max="13312" width="8.7109375" style="109"/>
    <col min="13313" max="13313" width="5" style="109" customWidth="1"/>
    <col min="13314" max="13314" width="13.42578125" style="109" customWidth="1"/>
    <col min="13315" max="13315" width="2.5703125" style="109" customWidth="1"/>
    <col min="13316" max="13316" width="10" style="109" customWidth="1"/>
    <col min="13317" max="13317" width="10.5703125" style="109" customWidth="1"/>
    <col min="13318" max="13318" width="8" style="109" customWidth="1"/>
    <col min="13319" max="13319" width="12.42578125" style="109" customWidth="1"/>
    <col min="13320" max="13320" width="16.42578125" style="109" customWidth="1"/>
    <col min="13321" max="13321" width="21.7109375" style="109" customWidth="1"/>
    <col min="13322" max="13322" width="8.7109375" style="109"/>
    <col min="13323" max="13323" width="15.42578125" style="109" customWidth="1"/>
    <col min="13324" max="13568" width="8.7109375" style="109"/>
    <col min="13569" max="13569" width="5" style="109" customWidth="1"/>
    <col min="13570" max="13570" width="13.42578125" style="109" customWidth="1"/>
    <col min="13571" max="13571" width="2.5703125" style="109" customWidth="1"/>
    <col min="13572" max="13572" width="10" style="109" customWidth="1"/>
    <col min="13573" max="13573" width="10.5703125" style="109" customWidth="1"/>
    <col min="13574" max="13574" width="8" style="109" customWidth="1"/>
    <col min="13575" max="13575" width="12.42578125" style="109" customWidth="1"/>
    <col min="13576" max="13576" width="16.42578125" style="109" customWidth="1"/>
    <col min="13577" max="13577" width="21.7109375" style="109" customWidth="1"/>
    <col min="13578" max="13578" width="8.7109375" style="109"/>
    <col min="13579" max="13579" width="15.42578125" style="109" customWidth="1"/>
    <col min="13580" max="13824" width="8.7109375" style="109"/>
    <col min="13825" max="13825" width="5" style="109" customWidth="1"/>
    <col min="13826" max="13826" width="13.42578125" style="109" customWidth="1"/>
    <col min="13827" max="13827" width="2.5703125" style="109" customWidth="1"/>
    <col min="13828" max="13828" width="10" style="109" customWidth="1"/>
    <col min="13829" max="13829" width="10.5703125" style="109" customWidth="1"/>
    <col min="13830" max="13830" width="8" style="109" customWidth="1"/>
    <col min="13831" max="13831" width="12.42578125" style="109" customWidth="1"/>
    <col min="13832" max="13832" width="16.42578125" style="109" customWidth="1"/>
    <col min="13833" max="13833" width="21.7109375" style="109" customWidth="1"/>
    <col min="13834" max="13834" width="8.7109375" style="109"/>
    <col min="13835" max="13835" width="15.42578125" style="109" customWidth="1"/>
    <col min="13836" max="14080" width="8.7109375" style="109"/>
    <col min="14081" max="14081" width="5" style="109" customWidth="1"/>
    <col min="14082" max="14082" width="13.42578125" style="109" customWidth="1"/>
    <col min="14083" max="14083" width="2.5703125" style="109" customWidth="1"/>
    <col min="14084" max="14084" width="10" style="109" customWidth="1"/>
    <col min="14085" max="14085" width="10.5703125" style="109" customWidth="1"/>
    <col min="14086" max="14086" width="8" style="109" customWidth="1"/>
    <col min="14087" max="14087" width="12.42578125" style="109" customWidth="1"/>
    <col min="14088" max="14088" width="16.42578125" style="109" customWidth="1"/>
    <col min="14089" max="14089" width="21.7109375" style="109" customWidth="1"/>
    <col min="14090" max="14090" width="8.7109375" style="109"/>
    <col min="14091" max="14091" width="15.42578125" style="109" customWidth="1"/>
    <col min="14092" max="14336" width="8.7109375" style="109"/>
    <col min="14337" max="14337" width="5" style="109" customWidth="1"/>
    <col min="14338" max="14338" width="13.42578125" style="109" customWidth="1"/>
    <col min="14339" max="14339" width="2.5703125" style="109" customWidth="1"/>
    <col min="14340" max="14340" width="10" style="109" customWidth="1"/>
    <col min="14341" max="14341" width="10.5703125" style="109" customWidth="1"/>
    <col min="14342" max="14342" width="8" style="109" customWidth="1"/>
    <col min="14343" max="14343" width="12.42578125" style="109" customWidth="1"/>
    <col min="14344" max="14344" width="16.42578125" style="109" customWidth="1"/>
    <col min="14345" max="14345" width="21.7109375" style="109" customWidth="1"/>
    <col min="14346" max="14346" width="8.7109375" style="109"/>
    <col min="14347" max="14347" width="15.42578125" style="109" customWidth="1"/>
    <col min="14348" max="14592" width="8.7109375" style="109"/>
    <col min="14593" max="14593" width="5" style="109" customWidth="1"/>
    <col min="14594" max="14594" width="13.42578125" style="109" customWidth="1"/>
    <col min="14595" max="14595" width="2.5703125" style="109" customWidth="1"/>
    <col min="14596" max="14596" width="10" style="109" customWidth="1"/>
    <col min="14597" max="14597" width="10.5703125" style="109" customWidth="1"/>
    <col min="14598" max="14598" width="8" style="109" customWidth="1"/>
    <col min="14599" max="14599" width="12.42578125" style="109" customWidth="1"/>
    <col min="14600" max="14600" width="16.42578125" style="109" customWidth="1"/>
    <col min="14601" max="14601" width="21.7109375" style="109" customWidth="1"/>
    <col min="14602" max="14602" width="8.7109375" style="109"/>
    <col min="14603" max="14603" width="15.42578125" style="109" customWidth="1"/>
    <col min="14604" max="14848" width="8.7109375" style="109"/>
    <col min="14849" max="14849" width="5" style="109" customWidth="1"/>
    <col min="14850" max="14850" width="13.42578125" style="109" customWidth="1"/>
    <col min="14851" max="14851" width="2.5703125" style="109" customWidth="1"/>
    <col min="14852" max="14852" width="10" style="109" customWidth="1"/>
    <col min="14853" max="14853" width="10.5703125" style="109" customWidth="1"/>
    <col min="14854" max="14854" width="8" style="109" customWidth="1"/>
    <col min="14855" max="14855" width="12.42578125" style="109" customWidth="1"/>
    <col min="14856" max="14856" width="16.42578125" style="109" customWidth="1"/>
    <col min="14857" max="14857" width="21.7109375" style="109" customWidth="1"/>
    <col min="14858" max="14858" width="8.7109375" style="109"/>
    <col min="14859" max="14859" width="15.42578125" style="109" customWidth="1"/>
    <col min="14860" max="15104" width="8.7109375" style="109"/>
    <col min="15105" max="15105" width="5" style="109" customWidth="1"/>
    <col min="15106" max="15106" width="13.42578125" style="109" customWidth="1"/>
    <col min="15107" max="15107" width="2.5703125" style="109" customWidth="1"/>
    <col min="15108" max="15108" width="10" style="109" customWidth="1"/>
    <col min="15109" max="15109" width="10.5703125" style="109" customWidth="1"/>
    <col min="15110" max="15110" width="8" style="109" customWidth="1"/>
    <col min="15111" max="15111" width="12.42578125" style="109" customWidth="1"/>
    <col min="15112" max="15112" width="16.42578125" style="109" customWidth="1"/>
    <col min="15113" max="15113" width="21.7109375" style="109" customWidth="1"/>
    <col min="15114" max="15114" width="8.7109375" style="109"/>
    <col min="15115" max="15115" width="15.42578125" style="109" customWidth="1"/>
    <col min="15116" max="15360" width="8.7109375" style="109"/>
    <col min="15361" max="15361" width="5" style="109" customWidth="1"/>
    <col min="15362" max="15362" width="13.42578125" style="109" customWidth="1"/>
    <col min="15363" max="15363" width="2.5703125" style="109" customWidth="1"/>
    <col min="15364" max="15364" width="10" style="109" customWidth="1"/>
    <col min="15365" max="15365" width="10.5703125" style="109" customWidth="1"/>
    <col min="15366" max="15366" width="8" style="109" customWidth="1"/>
    <col min="15367" max="15367" width="12.42578125" style="109" customWidth="1"/>
    <col min="15368" max="15368" width="16.42578125" style="109" customWidth="1"/>
    <col min="15369" max="15369" width="21.7109375" style="109" customWidth="1"/>
    <col min="15370" max="15370" width="8.7109375" style="109"/>
    <col min="15371" max="15371" width="15.42578125" style="109" customWidth="1"/>
    <col min="15372" max="15616" width="8.7109375" style="109"/>
    <col min="15617" max="15617" width="5" style="109" customWidth="1"/>
    <col min="15618" max="15618" width="13.42578125" style="109" customWidth="1"/>
    <col min="15619" max="15619" width="2.5703125" style="109" customWidth="1"/>
    <col min="15620" max="15620" width="10" style="109" customWidth="1"/>
    <col min="15621" max="15621" width="10.5703125" style="109" customWidth="1"/>
    <col min="15622" max="15622" width="8" style="109" customWidth="1"/>
    <col min="15623" max="15623" width="12.42578125" style="109" customWidth="1"/>
    <col min="15624" max="15624" width="16.42578125" style="109" customWidth="1"/>
    <col min="15625" max="15625" width="21.7109375" style="109" customWidth="1"/>
    <col min="15626" max="15626" width="8.7109375" style="109"/>
    <col min="15627" max="15627" width="15.42578125" style="109" customWidth="1"/>
    <col min="15628" max="15872" width="8.7109375" style="109"/>
    <col min="15873" max="15873" width="5" style="109" customWidth="1"/>
    <col min="15874" max="15874" width="13.42578125" style="109" customWidth="1"/>
    <col min="15875" max="15875" width="2.5703125" style="109" customWidth="1"/>
    <col min="15876" max="15876" width="10" style="109" customWidth="1"/>
    <col min="15877" max="15877" width="10.5703125" style="109" customWidth="1"/>
    <col min="15878" max="15878" width="8" style="109" customWidth="1"/>
    <col min="15879" max="15879" width="12.42578125" style="109" customWidth="1"/>
    <col min="15880" max="15880" width="16.42578125" style="109" customWidth="1"/>
    <col min="15881" max="15881" width="21.7109375" style="109" customWidth="1"/>
    <col min="15882" max="15882" width="8.7109375" style="109"/>
    <col min="15883" max="15883" width="15.42578125" style="109" customWidth="1"/>
    <col min="15884" max="16128" width="8.7109375" style="109"/>
    <col min="16129" max="16129" width="5" style="109" customWidth="1"/>
    <col min="16130" max="16130" width="13.42578125" style="109" customWidth="1"/>
    <col min="16131" max="16131" width="2.5703125" style="109" customWidth="1"/>
    <col min="16132" max="16132" width="10" style="109" customWidth="1"/>
    <col min="16133" max="16133" width="10.5703125" style="109" customWidth="1"/>
    <col min="16134" max="16134" width="8" style="109" customWidth="1"/>
    <col min="16135" max="16135" width="12.42578125" style="109" customWidth="1"/>
    <col min="16136" max="16136" width="16.42578125" style="109" customWidth="1"/>
    <col min="16137" max="16137" width="21.7109375" style="109" customWidth="1"/>
    <col min="16138" max="16138" width="8.7109375" style="109"/>
    <col min="16139" max="16139" width="15.42578125" style="109" customWidth="1"/>
    <col min="16140" max="16384" width="8.7109375" style="109"/>
  </cols>
  <sheetData>
    <row r="1" spans="2:12" ht="20.100000000000001" customHeight="1" x14ac:dyDescent="0.25">
      <c r="B1" s="185" t="s">
        <v>400</v>
      </c>
      <c r="C1" s="185"/>
      <c r="D1" s="185"/>
      <c r="E1" s="185"/>
      <c r="F1" s="185"/>
      <c r="G1" s="185"/>
      <c r="H1" s="185"/>
      <c r="I1" s="185"/>
    </row>
    <row r="3" spans="2:12" ht="20.100000000000001" customHeight="1" x14ac:dyDescent="0.25">
      <c r="F3" s="117"/>
    </row>
    <row r="4" spans="2:12" ht="20.100000000000001" customHeight="1" x14ac:dyDescent="0.25">
      <c r="B4" s="109" t="str">
        <f>[7]Rekap!B12</f>
        <v>Pekerjaan</v>
      </c>
      <c r="E4" s="109" t="str">
        <f>[7]Rekap!E12</f>
        <v>:</v>
      </c>
      <c r="F4" s="118" t="s">
        <v>401</v>
      </c>
    </row>
    <row r="5" spans="2:12" ht="20.100000000000001" customHeight="1" x14ac:dyDescent="0.25">
      <c r="B5" s="109" t="str">
        <f>[7]Rekap!B14</f>
        <v>Lokasi</v>
      </c>
      <c r="E5" s="109" t="str">
        <f>[7]Rekap!E14</f>
        <v>:</v>
      </c>
      <c r="F5" s="109" t="s">
        <v>418</v>
      </c>
      <c r="H5" s="109"/>
      <c r="I5" s="109"/>
    </row>
    <row r="6" spans="2:12" ht="20.100000000000001" customHeight="1" x14ac:dyDescent="0.25">
      <c r="B6" s="109" t="s">
        <v>417</v>
      </c>
      <c r="E6" s="109" t="str">
        <f>[7]Rekap!E15</f>
        <v>:</v>
      </c>
      <c r="F6" s="194">
        <f>I25</f>
        <v>12987120000</v>
      </c>
      <c r="G6" s="194"/>
    </row>
    <row r="7" spans="2:12" ht="20.100000000000001" customHeight="1" x14ac:dyDescent="0.25">
      <c r="B7" s="109" t="str">
        <f>[7]Rekap!B15</f>
        <v>Tahun Anggaran</v>
      </c>
      <c r="E7" s="109" t="str">
        <f>[7]Rekap!E15</f>
        <v>:</v>
      </c>
      <c r="F7" s="119">
        <v>2022</v>
      </c>
    </row>
    <row r="9" spans="2:12" ht="20.100000000000001" customHeight="1" x14ac:dyDescent="0.25">
      <c r="B9" s="186" t="s">
        <v>402</v>
      </c>
      <c r="C9" s="186" t="s">
        <v>403</v>
      </c>
      <c r="D9" s="186" t="s">
        <v>404</v>
      </c>
      <c r="E9" s="186"/>
      <c r="F9" s="186"/>
      <c r="G9" s="127" t="s">
        <v>405</v>
      </c>
      <c r="H9" s="128" t="s">
        <v>406</v>
      </c>
      <c r="I9" s="128" t="s">
        <v>354</v>
      </c>
    </row>
    <row r="10" spans="2:12" ht="17.25" customHeight="1" x14ac:dyDescent="0.25">
      <c r="B10" s="186"/>
      <c r="C10" s="186"/>
      <c r="D10" s="186"/>
      <c r="E10" s="186"/>
      <c r="F10" s="186"/>
      <c r="G10" s="127"/>
      <c r="H10" s="128" t="s">
        <v>407</v>
      </c>
      <c r="I10" s="128" t="s">
        <v>407</v>
      </c>
    </row>
    <row r="11" spans="2:12" ht="19.5" hidden="1" customHeight="1" x14ac:dyDescent="0.25">
      <c r="B11" s="127"/>
      <c r="C11" s="127"/>
      <c r="D11" s="127"/>
      <c r="E11" s="127"/>
      <c r="F11" s="127"/>
      <c r="G11" s="127"/>
      <c r="H11" s="128"/>
      <c r="I11" s="128"/>
      <c r="L11" s="120"/>
    </row>
    <row r="12" spans="2:12" ht="20.100000000000001" customHeight="1" x14ac:dyDescent="0.25">
      <c r="B12" s="129" t="s">
        <v>408</v>
      </c>
      <c r="C12" s="129"/>
      <c r="D12" s="130" t="s">
        <v>409</v>
      </c>
      <c r="E12" s="129"/>
      <c r="F12" s="127"/>
      <c r="G12" s="127"/>
      <c r="H12" s="128"/>
      <c r="I12" s="128"/>
      <c r="L12" s="120"/>
    </row>
    <row r="13" spans="2:12" ht="0.75" customHeight="1" x14ac:dyDescent="0.25">
      <c r="B13" s="129"/>
      <c r="C13" s="129"/>
      <c r="D13" s="130"/>
      <c r="E13" s="129"/>
      <c r="F13" s="127"/>
      <c r="G13" s="127"/>
      <c r="H13" s="128"/>
      <c r="I13" s="128"/>
    </row>
    <row r="14" spans="2:12" ht="18.75" customHeight="1" x14ac:dyDescent="0.25">
      <c r="B14" s="131">
        <v>1</v>
      </c>
      <c r="C14" s="131"/>
      <c r="D14" s="187" t="s">
        <v>410</v>
      </c>
      <c r="E14" s="187"/>
      <c r="F14" s="187"/>
      <c r="G14" s="132">
        <f>Sheet2!E7</f>
        <v>270565</v>
      </c>
      <c r="H14" s="133">
        <f>rekapitulasi!B20</f>
        <v>14800</v>
      </c>
      <c r="I14" s="133">
        <f>H14*G14</f>
        <v>4004362000</v>
      </c>
      <c r="L14" s="120"/>
    </row>
    <row r="15" spans="2:12" ht="19.5" hidden="1" customHeight="1" x14ac:dyDescent="0.25">
      <c r="B15" s="131"/>
      <c r="C15" s="131"/>
      <c r="D15" s="134"/>
      <c r="E15" s="134"/>
      <c r="F15" s="134"/>
      <c r="G15" s="132"/>
      <c r="H15" s="133"/>
      <c r="I15" s="133"/>
    </row>
    <row r="16" spans="2:12" ht="20.100000000000001" customHeight="1" x14ac:dyDescent="0.25">
      <c r="B16" s="127">
        <v>2</v>
      </c>
      <c r="C16" s="127"/>
      <c r="D16" s="188" t="s">
        <v>411</v>
      </c>
      <c r="E16" s="189"/>
      <c r="F16" s="190"/>
      <c r="G16" s="132">
        <f>G14</f>
        <v>270565</v>
      </c>
      <c r="H16" s="133">
        <f>rekapitulasi!D20</f>
        <v>13700</v>
      </c>
      <c r="I16" s="133">
        <f>H16*G16</f>
        <v>3706740500</v>
      </c>
      <c r="K16" s="122"/>
    </row>
    <row r="17" spans="2:12" ht="19.5" hidden="1" customHeight="1" x14ac:dyDescent="0.25">
      <c r="B17" s="127"/>
      <c r="C17" s="127"/>
      <c r="D17" s="134"/>
      <c r="E17" s="134"/>
      <c r="F17" s="134"/>
      <c r="G17" s="132"/>
      <c r="H17" s="133"/>
      <c r="I17" s="133"/>
      <c r="K17" s="122"/>
    </row>
    <row r="18" spans="2:12" ht="28.5" customHeight="1" x14ac:dyDescent="0.25">
      <c r="B18" s="127">
        <v>3</v>
      </c>
      <c r="C18" s="127"/>
      <c r="D18" s="187" t="s">
        <v>412</v>
      </c>
      <c r="E18" s="187"/>
      <c r="F18" s="187"/>
      <c r="G18" s="132">
        <f>G16</f>
        <v>270565</v>
      </c>
      <c r="H18" s="133">
        <f>rekapitulasi!E20</f>
        <v>17500</v>
      </c>
      <c r="I18" s="133">
        <f>H18*G18</f>
        <v>4734887500</v>
      </c>
    </row>
    <row r="19" spans="2:12" ht="15.75" customHeight="1" x14ac:dyDescent="0.25">
      <c r="B19" s="127"/>
      <c r="C19" s="127"/>
      <c r="D19" s="191"/>
      <c r="E19" s="192"/>
      <c r="F19" s="193"/>
      <c r="G19" s="132"/>
      <c r="H19" s="133"/>
      <c r="I19" s="133"/>
    </row>
    <row r="20" spans="2:12" ht="2.25" hidden="1" customHeight="1" x14ac:dyDescent="0.25">
      <c r="B20" s="127"/>
      <c r="C20" s="127"/>
      <c r="D20" s="134"/>
      <c r="E20" s="134"/>
      <c r="F20" s="134"/>
      <c r="G20" s="132"/>
      <c r="H20" s="133"/>
      <c r="I20" s="133"/>
    </row>
    <row r="21" spans="2:12" ht="18" customHeight="1" x14ac:dyDescent="0.25">
      <c r="B21" s="129" t="s">
        <v>413</v>
      </c>
      <c r="C21" s="129"/>
      <c r="D21" s="135" t="s">
        <v>414</v>
      </c>
      <c r="E21" s="134"/>
      <c r="F21" s="134"/>
      <c r="G21" s="132"/>
      <c r="H21" s="133"/>
      <c r="I21" s="133"/>
    </row>
    <row r="22" spans="2:12" ht="19.5" hidden="1" customHeight="1" x14ac:dyDescent="0.25">
      <c r="B22" s="129"/>
      <c r="C22" s="129"/>
      <c r="D22" s="135"/>
      <c r="E22" s="134"/>
      <c r="F22" s="134"/>
      <c r="G22" s="132"/>
      <c r="H22" s="133"/>
      <c r="I22" s="133"/>
      <c r="L22" s="123"/>
    </row>
    <row r="23" spans="2:12" ht="20.100000000000001" customHeight="1" x14ac:dyDescent="0.25">
      <c r="B23" s="127">
        <v>1</v>
      </c>
      <c r="C23" s="127"/>
      <c r="D23" s="134" t="s">
        <v>415</v>
      </c>
      <c r="E23" s="134"/>
      <c r="F23" s="134"/>
      <c r="G23" s="132">
        <f>G18</f>
        <v>270565</v>
      </c>
      <c r="H23" s="133">
        <f>rekapitulasi!B22</f>
        <v>2000</v>
      </c>
      <c r="I23" s="133">
        <f>H23*G23</f>
        <v>541130000</v>
      </c>
    </row>
    <row r="24" spans="2:12" ht="20.100000000000001" customHeight="1" x14ac:dyDescent="0.25">
      <c r="B24" s="134"/>
      <c r="C24" s="134"/>
      <c r="D24" s="191"/>
      <c r="E24" s="192"/>
      <c r="F24" s="193"/>
      <c r="G24" s="136"/>
      <c r="H24" s="133" t="s">
        <v>374</v>
      </c>
      <c r="I24" s="133"/>
      <c r="K24" s="121"/>
    </row>
    <row r="25" spans="2:12" ht="20.100000000000001" customHeight="1" x14ac:dyDescent="0.25">
      <c r="B25" s="134"/>
      <c r="C25" s="134"/>
      <c r="D25" s="191"/>
      <c r="E25" s="192"/>
      <c r="F25" s="193"/>
      <c r="G25" s="134"/>
      <c r="H25" s="137" t="s">
        <v>354</v>
      </c>
      <c r="I25" s="138">
        <f>SUM(I14:I24)</f>
        <v>12987120000</v>
      </c>
    </row>
    <row r="26" spans="2:12" ht="19.5" hidden="1" customHeight="1" x14ac:dyDescent="0.25">
      <c r="B26" s="134"/>
      <c r="C26" s="134"/>
      <c r="D26" s="134"/>
      <c r="E26" s="134"/>
      <c r="F26" s="134"/>
      <c r="G26" s="134"/>
      <c r="H26" s="137"/>
      <c r="I26" s="138"/>
    </row>
    <row r="27" spans="2:12" ht="19.5" hidden="1" customHeight="1" x14ac:dyDescent="0.25">
      <c r="B27" s="134"/>
      <c r="C27" s="134"/>
      <c r="D27" s="134"/>
      <c r="E27" s="134"/>
      <c r="F27" s="134"/>
      <c r="G27" s="134"/>
      <c r="H27" s="139"/>
      <c r="I27" s="133"/>
    </row>
    <row r="28" spans="2:12" ht="39.75" customHeight="1" x14ac:dyDescent="0.25">
      <c r="B28" s="134"/>
      <c r="C28" s="134"/>
      <c r="D28" s="135" t="s">
        <v>416</v>
      </c>
      <c r="E28" s="184" t="s">
        <v>434</v>
      </c>
      <c r="F28" s="184"/>
      <c r="G28" s="184"/>
      <c r="H28" s="184"/>
      <c r="I28" s="184"/>
    </row>
    <row r="29" spans="2:12" ht="19.5" hidden="1" customHeight="1" x14ac:dyDescent="0.25">
      <c r="K29" s="121"/>
    </row>
    <row r="30" spans="2:12" ht="23.25" customHeight="1" x14ac:dyDescent="0.25">
      <c r="K30" s="121"/>
    </row>
    <row r="31" spans="2:12" ht="19.5" customHeight="1" x14ac:dyDescent="0.25">
      <c r="G31" s="58"/>
      <c r="H31" s="58" t="s">
        <v>419</v>
      </c>
      <c r="I31" s="144"/>
      <c r="K31" s="121"/>
    </row>
    <row r="32" spans="2:12" ht="20.100000000000001" customHeight="1" x14ac:dyDescent="0.25">
      <c r="E32" s="110"/>
      <c r="G32" s="141"/>
      <c r="H32" s="141" t="s">
        <v>420</v>
      </c>
      <c r="I32" s="143"/>
    </row>
    <row r="33" spans="5:9" ht="15.75" customHeight="1" x14ac:dyDescent="0.25">
      <c r="E33" s="110"/>
      <c r="G33" s="141"/>
      <c r="H33" s="141" t="s">
        <v>361</v>
      </c>
      <c r="I33" s="143"/>
    </row>
    <row r="34" spans="5:9" ht="20.100000000000001" customHeight="1" x14ac:dyDescent="0.25">
      <c r="E34" s="110"/>
      <c r="F34" s="123"/>
      <c r="G34" s="141"/>
      <c r="H34" s="141"/>
      <c r="I34" s="59"/>
    </row>
    <row r="35" spans="5:9" ht="20.100000000000001" customHeight="1" x14ac:dyDescent="0.25">
      <c r="E35" s="110"/>
      <c r="G35" s="141"/>
      <c r="H35" s="141"/>
      <c r="I35" s="59"/>
    </row>
    <row r="36" spans="5:9" ht="20.100000000000001" customHeight="1" x14ac:dyDescent="0.25">
      <c r="E36" s="124"/>
      <c r="G36" s="141"/>
      <c r="H36" s="141"/>
      <c r="I36" s="145"/>
    </row>
    <row r="37" spans="5:9" ht="20.100000000000001" customHeight="1" x14ac:dyDescent="0.25">
      <c r="E37" s="110"/>
      <c r="G37" s="142"/>
      <c r="H37" s="142" t="s">
        <v>421</v>
      </c>
      <c r="I37" s="146"/>
    </row>
    <row r="38" spans="5:9" ht="20.100000000000001" customHeight="1" x14ac:dyDescent="0.25">
      <c r="E38" s="110"/>
      <c r="G38" s="140"/>
      <c r="H38" s="140" t="s">
        <v>422</v>
      </c>
      <c r="I38" s="146"/>
    </row>
    <row r="39" spans="5:9" x14ac:dyDescent="0.25">
      <c r="G39" s="140"/>
      <c r="H39" s="140" t="s">
        <v>423</v>
      </c>
    </row>
    <row r="43" spans="5:9" ht="20.100000000000001" customHeight="1" x14ac:dyDescent="0.25">
      <c r="H43" s="125"/>
    </row>
    <row r="44" spans="5:9" ht="20.100000000000001" customHeight="1" x14ac:dyDescent="0.25"/>
    <row r="45" spans="5:9" ht="20.100000000000001" customHeight="1" x14ac:dyDescent="0.25"/>
    <row r="48" spans="5:9" ht="20.100000000000001" customHeight="1" x14ac:dyDescent="0.25"/>
    <row r="50" spans="9:9" ht="20.100000000000001" customHeight="1" x14ac:dyDescent="0.25">
      <c r="I50" s="126"/>
    </row>
    <row r="51" spans="9:9" ht="20.100000000000001" customHeight="1" x14ac:dyDescent="0.25">
      <c r="I51" s="126"/>
    </row>
    <row r="52" spans="9:9" ht="20.100000000000001" customHeight="1" x14ac:dyDescent="0.25">
      <c r="I52" s="126"/>
    </row>
    <row r="53" spans="9:9" ht="20.100000000000001" customHeight="1" x14ac:dyDescent="0.25">
      <c r="I53" s="126"/>
    </row>
  </sheetData>
  <mergeCells count="12">
    <mergeCell ref="E28:I28"/>
    <mergeCell ref="B1:I1"/>
    <mergeCell ref="B9:B10"/>
    <mergeCell ref="C9:C10"/>
    <mergeCell ref="D9:F10"/>
    <mergeCell ref="D14:F14"/>
    <mergeCell ref="D18:F18"/>
    <mergeCell ref="D16:F16"/>
    <mergeCell ref="D19:F19"/>
    <mergeCell ref="D24:F24"/>
    <mergeCell ref="D25:F25"/>
    <mergeCell ref="F6:G6"/>
  </mergeCells>
  <pageMargins left="0.70866141732283461" right="0.70866141732283461" top="0.74803149606299213" bottom="0.74803149606299213" header="0.31496062992125984" footer="0.31496062992125984"/>
  <pageSetup paperSize="9" fitToWidth="0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B307-227E-406A-BF96-983ADB7C1008}">
  <dimension ref="B1:G7"/>
  <sheetViews>
    <sheetView topLeftCell="A3" workbookViewId="0">
      <selection activeCell="J5" sqref="J5"/>
    </sheetView>
  </sheetViews>
  <sheetFormatPr defaultRowHeight="15" x14ac:dyDescent="0.25"/>
  <cols>
    <col min="5" max="5" width="14.28515625" customWidth="1"/>
    <col min="6" max="6" width="14.42578125" customWidth="1"/>
    <col min="7" max="7" width="17.5703125" customWidth="1"/>
  </cols>
  <sheetData>
    <row r="1" spans="2:7" ht="15.75" thickBot="1" x14ac:dyDescent="0.3"/>
    <row r="2" spans="2:7" ht="31.5" customHeight="1" thickBot="1" x14ac:dyDescent="0.3">
      <c r="B2" s="195" t="s">
        <v>424</v>
      </c>
      <c r="C2" s="196"/>
      <c r="D2" s="197"/>
      <c r="E2" s="152"/>
    </row>
    <row r="3" spans="2:7" ht="32.25" thickBot="1" x14ac:dyDescent="0.3">
      <c r="B3" s="147" t="s">
        <v>425</v>
      </c>
      <c r="C3" s="148" t="s">
        <v>426</v>
      </c>
      <c r="D3" s="149" t="s">
        <v>427</v>
      </c>
      <c r="E3" s="153" t="s">
        <v>433</v>
      </c>
      <c r="F3" s="150" t="s">
        <v>431</v>
      </c>
      <c r="G3" s="151" t="s">
        <v>432</v>
      </c>
    </row>
    <row r="4" spans="2:7" ht="79.5" thickBot="1" x14ac:dyDescent="0.3">
      <c r="B4" s="147" t="s">
        <v>428</v>
      </c>
      <c r="C4" s="148">
        <v>413</v>
      </c>
      <c r="D4" s="149">
        <v>200</v>
      </c>
      <c r="E4" s="154">
        <f>C4*D4</f>
        <v>82600</v>
      </c>
      <c r="F4" s="155">
        <v>48000</v>
      </c>
      <c r="G4" s="156">
        <f>E4*F4</f>
        <v>3964800000</v>
      </c>
    </row>
    <row r="5" spans="2:7" ht="79.5" thickBot="1" x14ac:dyDescent="0.3">
      <c r="B5" s="147" t="s">
        <v>429</v>
      </c>
      <c r="C5" s="148">
        <v>387</v>
      </c>
      <c r="D5" s="149">
        <v>335</v>
      </c>
      <c r="E5" s="154">
        <f t="shared" ref="E5:E6" si="0">C5*D5</f>
        <v>129645</v>
      </c>
      <c r="F5" s="157">
        <v>48000</v>
      </c>
      <c r="G5" s="156">
        <f t="shared" ref="G5:G6" si="1">E5*F5</f>
        <v>6222960000</v>
      </c>
    </row>
    <row r="6" spans="2:7" ht="79.5" thickBot="1" x14ac:dyDescent="0.3">
      <c r="B6" s="147" t="s">
        <v>430</v>
      </c>
      <c r="C6" s="148">
        <v>432</v>
      </c>
      <c r="D6" s="149">
        <v>135</v>
      </c>
      <c r="E6" s="154">
        <f t="shared" si="0"/>
        <v>58320</v>
      </c>
      <c r="F6" s="155">
        <v>48000</v>
      </c>
      <c r="G6" s="156">
        <f t="shared" si="1"/>
        <v>2799360000</v>
      </c>
    </row>
    <row r="7" spans="2:7" ht="15.75" x14ac:dyDescent="0.25">
      <c r="C7" s="159">
        <f t="shared" ref="C7" si="2">SUM(C4:C6)</f>
        <v>1232</v>
      </c>
      <c r="D7" s="159"/>
      <c r="E7" s="159">
        <f t="shared" ref="E7" si="3">SUM(E4:E6)</f>
        <v>270565</v>
      </c>
      <c r="F7" s="158"/>
      <c r="G7" s="158">
        <f>SUM(G4:G6)</f>
        <v>12987120000</v>
      </c>
    </row>
  </sheetData>
  <mergeCells count="1">
    <mergeCell ref="B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harga satuan</vt:lpstr>
      <vt:lpstr>analisa menu</vt:lpstr>
      <vt:lpstr>analisa biaya operasional</vt:lpstr>
      <vt:lpstr>rekapitulasi</vt:lpstr>
      <vt:lpstr>HPS</vt:lpstr>
      <vt:lpstr>Sheet2</vt:lpstr>
      <vt:lpstr>HPS!Print_Area</vt:lpstr>
      <vt:lpstr>rekapitulasi!Print_Area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prith</dc:creator>
  <cp:lastModifiedBy>HP</cp:lastModifiedBy>
  <cp:lastPrinted>2021-11-12T03:34:47Z</cp:lastPrinted>
  <dcterms:created xsi:type="dcterms:W3CDTF">2020-11-02T01:28:10Z</dcterms:created>
  <dcterms:modified xsi:type="dcterms:W3CDTF">2021-11-22T10:31:39Z</dcterms:modified>
</cp:coreProperties>
</file>