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DWH HP NOTEBOOK\TENDER TIDAK MENGIKAT 2022\3. PERMAKANAN PESERTA DIKLAT FREE ENTRY 2022\"/>
    </mc:Choice>
  </mc:AlternateContent>
  <xr:revisionPtr revIDLastSave="0" documentId="13_ncr:1_{D411D2B0-45F9-459B-87F4-D00E33205337}" xr6:coauthVersionLast="45" xr6:coauthVersionMax="45" xr10:uidLastSave="{00000000-0000-0000-0000-000000000000}"/>
  <bookViews>
    <workbookView xWindow="-120" yWindow="-120" windowWidth="20730" windowHeight="11160" firstSheet="3" activeTab="4" xr2:uid="{00000000-000D-0000-FFFF-FFFF00000000}"/>
  </bookViews>
  <sheets>
    <sheet name="tabel harga" sheetId="1" r:id="rId1"/>
    <sheet name="analisa menu" sheetId="2" r:id="rId2"/>
    <sheet name="biaya operasional" sheetId="3" r:id="rId3"/>
    <sheet name="Rekap" sheetId="4" r:id="rId4"/>
    <sheet name="HPS" sheetId="6" r:id="rId5"/>
  </sheets>
  <externalReferences>
    <externalReference r:id="rId6"/>
    <externalReference r:id="rId7"/>
    <externalReference r:id="rId8"/>
  </externalReferences>
  <definedNames>
    <definedName name="_xlnm.Print_Area" localSheetId="1">'analisa menu'!$A$1:$H$180</definedName>
    <definedName name="_xlnm.Print_Area" localSheetId="4">HPS!$A$1:$P$42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6" l="1"/>
  <c r="J31" i="6" l="1"/>
  <c r="K31" i="6"/>
  <c r="K6" i="6" l="1"/>
  <c r="L6" i="6" s="1"/>
  <c r="M6" i="6" s="1"/>
  <c r="G9" i="6" l="1"/>
  <c r="N9" i="6" s="1"/>
  <c r="L21" i="6"/>
  <c r="L19" i="6"/>
  <c r="L29" i="6"/>
  <c r="L24" i="6"/>
  <c r="L26" i="6"/>
  <c r="L25" i="6"/>
  <c r="L14" i="6"/>
  <c r="L8" i="6"/>
  <c r="I9" i="6" l="1"/>
  <c r="O9" i="6"/>
  <c r="P9" i="6" s="1"/>
  <c r="L31" i="6"/>
  <c r="D21" i="3"/>
  <c r="D29" i="3"/>
  <c r="D28" i="3"/>
  <c r="D27" i="3"/>
  <c r="F31" i="6"/>
  <c r="E31" i="6"/>
  <c r="G29" i="6"/>
  <c r="G28" i="6"/>
  <c r="G27" i="6"/>
  <c r="G26" i="6"/>
  <c r="N26" i="6" s="1"/>
  <c r="G25" i="6"/>
  <c r="G24" i="6"/>
  <c r="G23" i="6"/>
  <c r="G22" i="6"/>
  <c r="G21" i="6"/>
  <c r="G20" i="6"/>
  <c r="G19" i="6"/>
  <c r="G18" i="6"/>
  <c r="G17" i="6"/>
  <c r="G16" i="6"/>
  <c r="H15" i="6"/>
  <c r="G15" i="6"/>
  <c r="G14" i="6"/>
  <c r="G13" i="6"/>
  <c r="G12" i="6"/>
  <c r="G11" i="6"/>
  <c r="H10" i="6"/>
  <c r="G10" i="6"/>
  <c r="G8" i="6"/>
  <c r="A4" i="6"/>
  <c r="A3" i="6"/>
  <c r="A2" i="6"/>
  <c r="O14" i="6" l="1"/>
  <c r="N14" i="6"/>
  <c r="O17" i="6"/>
  <c r="N17" i="6"/>
  <c r="O21" i="6"/>
  <c r="N21" i="6"/>
  <c r="O25" i="6"/>
  <c r="N25" i="6"/>
  <c r="O29" i="6"/>
  <c r="N29" i="6"/>
  <c r="O11" i="6"/>
  <c r="N11" i="6"/>
  <c r="O15" i="6"/>
  <c r="N15" i="6"/>
  <c r="O18" i="6"/>
  <c r="N18" i="6"/>
  <c r="O22" i="6"/>
  <c r="N22" i="6"/>
  <c r="O30" i="6"/>
  <c r="N30" i="6"/>
  <c r="O8" i="6"/>
  <c r="P8" i="6" s="1"/>
  <c r="N8" i="6"/>
  <c r="O12" i="6"/>
  <c r="N12" i="6"/>
  <c r="O19" i="6"/>
  <c r="N19" i="6"/>
  <c r="O23" i="6"/>
  <c r="N23" i="6"/>
  <c r="O27" i="6"/>
  <c r="N27" i="6"/>
  <c r="O10" i="6"/>
  <c r="P10" i="6" s="1"/>
  <c r="N10" i="6"/>
  <c r="O13" i="6"/>
  <c r="N13" i="6"/>
  <c r="O16" i="6"/>
  <c r="N16" i="6"/>
  <c r="O20" i="6"/>
  <c r="N20" i="6"/>
  <c r="O24" i="6"/>
  <c r="N24" i="6"/>
  <c r="O28" i="6"/>
  <c r="N28" i="6"/>
  <c r="O26" i="6"/>
  <c r="H11" i="6"/>
  <c r="H17" i="6" s="1"/>
  <c r="G31" i="6"/>
  <c r="I15" i="6"/>
  <c r="P15" i="6"/>
  <c r="I10" i="6"/>
  <c r="H16" i="6"/>
  <c r="H21" i="6"/>
  <c r="I8" i="6"/>
  <c r="C7" i="1"/>
  <c r="G56" i="2" s="1"/>
  <c r="G179" i="2"/>
  <c r="G178" i="2"/>
  <c r="G177" i="2"/>
  <c r="E176" i="2"/>
  <c r="E175" i="2"/>
  <c r="E174" i="2"/>
  <c r="E173" i="2"/>
  <c r="E172" i="2"/>
  <c r="E171" i="2"/>
  <c r="E170" i="2"/>
  <c r="G163" i="2"/>
  <c r="G162" i="2"/>
  <c r="E161" i="2"/>
  <c r="E160" i="2"/>
  <c r="E159" i="2"/>
  <c r="E158" i="2"/>
  <c r="E157" i="2"/>
  <c r="F157" i="2" s="1"/>
  <c r="G157" i="2" s="1"/>
  <c r="E156" i="2"/>
  <c r="F156" i="2" s="1"/>
  <c r="G156" i="2" s="1"/>
  <c r="E155" i="2"/>
  <c r="F155" i="2" s="1"/>
  <c r="G155" i="2" s="1"/>
  <c r="E154" i="2"/>
  <c r="F154" i="2" s="1"/>
  <c r="G154" i="2" s="1"/>
  <c r="E153" i="2"/>
  <c r="E152" i="2"/>
  <c r="E151" i="2"/>
  <c r="F151" i="2" s="1"/>
  <c r="G151" i="2" s="1"/>
  <c r="E150" i="2"/>
  <c r="F150" i="2" s="1"/>
  <c r="G150" i="2" s="1"/>
  <c r="G143" i="2"/>
  <c r="G142" i="2"/>
  <c r="E141" i="2"/>
  <c r="F141" i="2" s="1"/>
  <c r="G141" i="2" s="1"/>
  <c r="E140" i="2"/>
  <c r="E139" i="2"/>
  <c r="F139" i="2" s="1"/>
  <c r="G139" i="2" s="1"/>
  <c r="E138" i="2"/>
  <c r="F138" i="2" s="1"/>
  <c r="G138" i="2" s="1"/>
  <c r="E137" i="2"/>
  <c r="F137" i="2" s="1"/>
  <c r="G137" i="2" s="1"/>
  <c r="E136" i="2"/>
  <c r="E135" i="2"/>
  <c r="F135" i="2" s="1"/>
  <c r="G135" i="2" s="1"/>
  <c r="G129" i="2"/>
  <c r="G127" i="2"/>
  <c r="E126" i="2"/>
  <c r="F126" i="2" s="1"/>
  <c r="G126" i="2" s="1"/>
  <c r="E125" i="2"/>
  <c r="F125" i="2" s="1"/>
  <c r="G125" i="2" s="1"/>
  <c r="E124" i="2"/>
  <c r="F124" i="2" s="1"/>
  <c r="G124" i="2" s="1"/>
  <c r="E123" i="2"/>
  <c r="F123" i="2" s="1"/>
  <c r="G123" i="2" s="1"/>
  <c r="E122" i="2"/>
  <c r="F122" i="2" s="1"/>
  <c r="G122" i="2" s="1"/>
  <c r="E121" i="2"/>
  <c r="F121" i="2" s="1"/>
  <c r="G121" i="2" s="1"/>
  <c r="E120" i="2"/>
  <c r="F120" i="2" s="1"/>
  <c r="G120" i="2" s="1"/>
  <c r="E119" i="2"/>
  <c r="F119" i="2" s="1"/>
  <c r="G119" i="2" s="1"/>
  <c r="E118" i="2"/>
  <c r="F118" i="2" s="1"/>
  <c r="G118" i="2" s="1"/>
  <c r="G112" i="2"/>
  <c r="G111" i="2"/>
  <c r="G110" i="2"/>
  <c r="E109" i="2"/>
  <c r="F109" i="2" s="1"/>
  <c r="G109" i="2" s="1"/>
  <c r="E108" i="2"/>
  <c r="F108" i="2" s="1"/>
  <c r="G108" i="2" s="1"/>
  <c r="E107" i="2"/>
  <c r="F107" i="2" s="1"/>
  <c r="G107" i="2" s="1"/>
  <c r="E106" i="2"/>
  <c r="E105" i="2"/>
  <c r="F105" i="2" s="1"/>
  <c r="G105" i="2" s="1"/>
  <c r="E104" i="2"/>
  <c r="F104" i="2" s="1"/>
  <c r="G104" i="2" s="1"/>
  <c r="E103" i="2"/>
  <c r="F103" i="2" s="1"/>
  <c r="G103" i="2" s="1"/>
  <c r="E102" i="2"/>
  <c r="F102" i="2" s="1"/>
  <c r="G102" i="2" s="1"/>
  <c r="E101" i="2"/>
  <c r="F101" i="2" s="1"/>
  <c r="G101" i="2" s="1"/>
  <c r="E100" i="2"/>
  <c r="F100" i="2" s="1"/>
  <c r="G100" i="2" s="1"/>
  <c r="G94" i="2"/>
  <c r="G93" i="2"/>
  <c r="G92" i="2"/>
  <c r="E91" i="2"/>
  <c r="F91" i="2" s="1"/>
  <c r="G91" i="2" s="1"/>
  <c r="E90" i="2"/>
  <c r="F90" i="2" s="1"/>
  <c r="G90" i="2" s="1"/>
  <c r="E89" i="2"/>
  <c r="F89" i="2" s="1"/>
  <c r="G89" i="2" s="1"/>
  <c r="E88" i="2"/>
  <c r="F88" i="2" s="1"/>
  <c r="G88" i="2" s="1"/>
  <c r="E87" i="2"/>
  <c r="F87" i="2" s="1"/>
  <c r="G87" i="2" s="1"/>
  <c r="E86" i="2"/>
  <c r="F86" i="2" s="1"/>
  <c r="G86" i="2" s="1"/>
  <c r="E85" i="2"/>
  <c r="F85" i="2" s="1"/>
  <c r="G85" i="2" s="1"/>
  <c r="E84" i="2"/>
  <c r="F84" i="2" s="1"/>
  <c r="G84" i="2" s="1"/>
  <c r="E83" i="2"/>
  <c r="F83" i="2" s="1"/>
  <c r="G83" i="2" s="1"/>
  <c r="E82" i="2"/>
  <c r="F82" i="2" s="1"/>
  <c r="G82" i="2" s="1"/>
  <c r="E81" i="2"/>
  <c r="E80" i="2"/>
  <c r="F80" i="2" s="1"/>
  <c r="G80" i="2" s="1"/>
  <c r="E79" i="2"/>
  <c r="F79" i="2" s="1"/>
  <c r="G79" i="2" s="1"/>
  <c r="G73" i="2"/>
  <c r="G72" i="2"/>
  <c r="G71" i="2"/>
  <c r="E70" i="2"/>
  <c r="F70" i="2" s="1"/>
  <c r="G70" i="2" s="1"/>
  <c r="E69" i="2"/>
  <c r="F69" i="2" s="1"/>
  <c r="G69" i="2" s="1"/>
  <c r="E68" i="2"/>
  <c r="F68" i="2" s="1"/>
  <c r="G68" i="2" s="1"/>
  <c r="E67" i="2"/>
  <c r="F67" i="2" s="1"/>
  <c r="G67" i="2" s="1"/>
  <c r="E66" i="2"/>
  <c r="F66" i="2" s="1"/>
  <c r="G66" i="2" s="1"/>
  <c r="E65" i="2"/>
  <c r="F65" i="2" s="1"/>
  <c r="G65" i="2" s="1"/>
  <c r="E64" i="2"/>
  <c r="F64" i="2" s="1"/>
  <c r="G64" i="2" s="1"/>
  <c r="E63" i="2"/>
  <c r="F63" i="2" s="1"/>
  <c r="G63" i="2" s="1"/>
  <c r="E62" i="2"/>
  <c r="F62" i="2" s="1"/>
  <c r="G62" i="2" s="1"/>
  <c r="E53" i="2"/>
  <c r="F53" i="2" s="1"/>
  <c r="G53" i="2" s="1"/>
  <c r="E52" i="2"/>
  <c r="F52" i="2" s="1"/>
  <c r="G52" i="2" s="1"/>
  <c r="E51" i="2"/>
  <c r="F51" i="2" s="1"/>
  <c r="G51" i="2" s="1"/>
  <c r="E50" i="2"/>
  <c r="F50" i="2" s="1"/>
  <c r="G50" i="2" s="1"/>
  <c r="E49" i="2"/>
  <c r="F49" i="2" s="1"/>
  <c r="G49" i="2" s="1"/>
  <c r="E48" i="2"/>
  <c r="F48" i="2" s="1"/>
  <c r="G48" i="2" s="1"/>
  <c r="E47" i="2"/>
  <c r="F47" i="2" s="1"/>
  <c r="G47" i="2" s="1"/>
  <c r="E46" i="2"/>
  <c r="F46" i="2" s="1"/>
  <c r="G46" i="2" s="1"/>
  <c r="E45" i="2"/>
  <c r="F45" i="2" s="1"/>
  <c r="G45" i="2" s="1"/>
  <c r="E44" i="2"/>
  <c r="E43" i="2"/>
  <c r="F43" i="2" s="1"/>
  <c r="G43" i="2" s="1"/>
  <c r="E34" i="2"/>
  <c r="F34" i="2" s="1"/>
  <c r="G34" i="2" s="1"/>
  <c r="E33" i="2"/>
  <c r="F33" i="2" s="1"/>
  <c r="G33" i="2" s="1"/>
  <c r="E32" i="2"/>
  <c r="F32" i="2" s="1"/>
  <c r="G32" i="2" s="1"/>
  <c r="E31" i="2"/>
  <c r="F31" i="2" s="1"/>
  <c r="G31" i="2" s="1"/>
  <c r="E30" i="2"/>
  <c r="F30" i="2" s="1"/>
  <c r="G30" i="2" s="1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E25" i="2"/>
  <c r="E24" i="2"/>
  <c r="E23" i="2"/>
  <c r="F23" i="2" s="1"/>
  <c r="G23" i="2" s="1"/>
  <c r="E14" i="2"/>
  <c r="F14" i="2" s="1"/>
  <c r="G14" i="2" s="1"/>
  <c r="E13" i="2"/>
  <c r="F13" i="2" s="1"/>
  <c r="G13" i="2" s="1"/>
  <c r="E12" i="2"/>
  <c r="F12" i="2" s="1"/>
  <c r="G12" i="2" s="1"/>
  <c r="E11" i="2"/>
  <c r="F11" i="2" s="1"/>
  <c r="G11" i="2" s="1"/>
  <c r="E10" i="2"/>
  <c r="F10" i="2" s="1"/>
  <c r="G10" i="2" s="1"/>
  <c r="E9" i="2"/>
  <c r="F9" i="2" s="1"/>
  <c r="G9" i="2" s="1"/>
  <c r="E8" i="2"/>
  <c r="F8" i="2" s="1"/>
  <c r="G8" i="2" s="1"/>
  <c r="E7" i="2"/>
  <c r="F7" i="2" s="1"/>
  <c r="G7" i="2" s="1"/>
  <c r="E6" i="2"/>
  <c r="F6" i="2" s="1"/>
  <c r="G6" i="2" s="1"/>
  <c r="E5" i="2"/>
  <c r="F5" i="2" s="1"/>
  <c r="G5" i="2" s="1"/>
  <c r="G55" i="2"/>
  <c r="G54" i="2"/>
  <c r="G37" i="2"/>
  <c r="G36" i="2"/>
  <c r="G35" i="2"/>
  <c r="G17" i="2"/>
  <c r="G16" i="2"/>
  <c r="G15" i="2"/>
  <c r="F176" i="2"/>
  <c r="G176" i="2" s="1"/>
  <c r="F175" i="2"/>
  <c r="G175" i="2" s="1"/>
  <c r="F174" i="2"/>
  <c r="G174" i="2" s="1"/>
  <c r="F173" i="2"/>
  <c r="G173" i="2" s="1"/>
  <c r="F172" i="2"/>
  <c r="G172" i="2" s="1"/>
  <c r="F171" i="2"/>
  <c r="G171" i="2" s="1"/>
  <c r="F170" i="2"/>
  <c r="G170" i="2" s="1"/>
  <c r="F161" i="2"/>
  <c r="G161" i="2" s="1"/>
  <c r="F160" i="2"/>
  <c r="G160" i="2" s="1"/>
  <c r="F159" i="2"/>
  <c r="G159" i="2" s="1"/>
  <c r="F158" i="2"/>
  <c r="G158" i="2" s="1"/>
  <c r="F153" i="2"/>
  <c r="G153" i="2" s="1"/>
  <c r="F152" i="2"/>
  <c r="G152" i="2" s="1"/>
  <c r="F140" i="2"/>
  <c r="G140" i="2" s="1"/>
  <c r="F136" i="2"/>
  <c r="G136" i="2" s="1"/>
  <c r="G128" i="2"/>
  <c r="F106" i="2"/>
  <c r="G106" i="2" s="1"/>
  <c r="F81" i="2"/>
  <c r="G81" i="2" s="1"/>
  <c r="F44" i="2"/>
  <c r="G44" i="2" s="1"/>
  <c r="F25" i="2"/>
  <c r="G25" i="2" s="1"/>
  <c r="F24" i="2"/>
  <c r="G24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O31" i="6" l="1"/>
  <c r="N31" i="6"/>
  <c r="P17" i="6"/>
  <c r="P11" i="6"/>
  <c r="I11" i="6"/>
  <c r="H12" i="6"/>
  <c r="P12" i="6" s="1"/>
  <c r="H26" i="6"/>
  <c r="P21" i="6"/>
  <c r="H22" i="6"/>
  <c r="P16" i="6"/>
  <c r="I21" i="6"/>
  <c r="I16" i="6"/>
  <c r="H23" i="6"/>
  <c r="P23" i="6" s="1"/>
  <c r="I17" i="6"/>
  <c r="G144" i="2"/>
  <c r="G164" i="2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H95" i="2"/>
  <c r="B11" i="4" s="1"/>
  <c r="H57" i="2"/>
  <c r="B9" i="4" s="1"/>
  <c r="H145" i="2"/>
  <c r="B14" i="4" s="1"/>
  <c r="H18" i="2"/>
  <c r="B7" i="4" s="1"/>
  <c r="H180" i="2"/>
  <c r="B16" i="4" s="1"/>
  <c r="H38" i="2"/>
  <c r="B8" i="4" s="1"/>
  <c r="H165" i="2"/>
  <c r="B15" i="4" s="1"/>
  <c r="H74" i="2"/>
  <c r="B10" i="4" s="1"/>
  <c r="H113" i="2"/>
  <c r="B12" i="4" s="1"/>
  <c r="H130" i="2"/>
  <c r="B13" i="4" s="1"/>
  <c r="H13" i="6" l="1"/>
  <c r="P13" i="6" s="1"/>
  <c r="I12" i="6"/>
  <c r="H18" i="6"/>
  <c r="P18" i="6" s="1"/>
  <c r="I22" i="6"/>
  <c r="P22" i="6"/>
  <c r="H27" i="6"/>
  <c r="I26" i="6"/>
  <c r="P26" i="6"/>
  <c r="H14" i="6"/>
  <c r="P14" i="6" s="1"/>
  <c r="I13" i="6"/>
  <c r="H19" i="6"/>
  <c r="P19" i="6" s="1"/>
  <c r="H29" i="6"/>
  <c r="I23" i="6"/>
  <c r="H28" i="6"/>
  <c r="I18" i="6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B17" i="4"/>
  <c r="B18" i="4" s="1"/>
  <c r="D8" i="3" s="1"/>
  <c r="I28" i="6" l="1"/>
  <c r="P28" i="6"/>
  <c r="I27" i="6"/>
  <c r="P27" i="6"/>
  <c r="I29" i="6"/>
  <c r="P29" i="6"/>
  <c r="H24" i="6"/>
  <c r="H30" i="6" s="1"/>
  <c r="I19" i="6"/>
  <c r="H20" i="6"/>
  <c r="P20" i="6" s="1"/>
  <c r="I14" i="6"/>
  <c r="D9" i="3"/>
  <c r="D13" i="3" s="1"/>
  <c r="I24" i="6" l="1"/>
  <c r="P24" i="6"/>
  <c r="I30" i="6"/>
  <c r="P30" i="6"/>
  <c r="I20" i="6"/>
  <c r="H25" i="6"/>
  <c r="E8" i="3"/>
  <c r="E9" i="3" s="1"/>
  <c r="D14" i="3"/>
  <c r="E13" i="3"/>
  <c r="I25" i="6" l="1"/>
  <c r="I31" i="6" s="1"/>
  <c r="P25" i="6"/>
  <c r="P31" i="6" s="1"/>
  <c r="D17" i="3"/>
  <c r="E17" i="3" s="1"/>
  <c r="D15" i="3"/>
  <c r="E14" i="3"/>
  <c r="D16" i="3" l="1"/>
  <c r="E16" i="3" s="1"/>
  <c r="E15" i="3"/>
  <c r="E18" i="3" s="1"/>
  <c r="B19" i="4" s="1"/>
  <c r="B20" i="4" s="1"/>
  <c r="B21" i="4" s="1"/>
</calcChain>
</file>

<file path=xl/sharedStrings.xml><?xml version="1.0" encoding="utf-8"?>
<sst xmlns="http://schemas.openxmlformats.org/spreadsheetml/2006/main" count="641" uniqueCount="260">
  <si>
    <t>DAFTAR HARGA BAHAN MAKANAN</t>
  </si>
  <si>
    <t>NO</t>
  </si>
  <si>
    <t>BAHAN MAKANAN</t>
  </si>
  <si>
    <t>HARGA</t>
  </si>
  <si>
    <t>SATUAN</t>
  </si>
  <si>
    <t>Beras</t>
  </si>
  <si>
    <t>Kg</t>
  </si>
  <si>
    <t>wortel</t>
  </si>
  <si>
    <t>sosis</t>
  </si>
  <si>
    <t>Survey ADA Swalayan @9/10</t>
  </si>
  <si>
    <t>bunga kol</t>
  </si>
  <si>
    <t>daging sapi</t>
  </si>
  <si>
    <t>minyak kelapa</t>
  </si>
  <si>
    <t>tahu putih</t>
  </si>
  <si>
    <t>semangka</t>
  </si>
  <si>
    <t>cabe merah</t>
  </si>
  <si>
    <t>pisang</t>
  </si>
  <si>
    <t>roti isi Keju Coklat</t>
  </si>
  <si>
    <t>teh kotak</t>
  </si>
  <si>
    <t>air putih</t>
  </si>
  <si>
    <t>kacang panjang</t>
  </si>
  <si>
    <t>daun melinjo</t>
  </si>
  <si>
    <t>terong</t>
  </si>
  <si>
    <t>santan encer</t>
  </si>
  <si>
    <t>Sachet</t>
  </si>
  <si>
    <t>daging ayam</t>
  </si>
  <si>
    <t>tepung beras</t>
  </si>
  <si>
    <t>kacang tanah</t>
  </si>
  <si>
    <t>/ikat</t>
  </si>
  <si>
    <t>roti isi kacang</t>
  </si>
  <si>
    <t>jus buah kemasan</t>
  </si>
  <si>
    <t>kol</t>
  </si>
  <si>
    <t>labu siam</t>
  </si>
  <si>
    <t>Bandeng</t>
  </si>
  <si>
    <t>Disperindag</t>
  </si>
  <si>
    <t>http://hargajateng.org/</t>
  </si>
  <si>
    <t>Cabai</t>
  </si>
  <si>
    <t>ketimun</t>
  </si>
  <si>
    <t>melon</t>
  </si>
  <si>
    <t>Bolu Kukus</t>
  </si>
  <si>
    <t>Dyriana</t>
  </si>
  <si>
    <t>bayam</t>
  </si>
  <si>
    <t>Pindang</t>
  </si>
  <si>
    <t>https://www.tokopedia.com/warungikanasinmr/ikan-pindang-pindang-layang?trkid=f=Ca0000L000P0W0S0Sh,Co0Po0Fr0Cb0_src=search_page=1_ob=1000_q=ikan+pindang_bmexp=0_po=4_catid=2710_bmexp=0&amp;whid=0</t>
  </si>
  <si>
    <t>Lombok Ijo</t>
  </si>
  <si>
    <t>jagung manis</t>
  </si>
  <si>
    <t>tepung terigu</t>
  </si>
  <si>
    <t>Jeruk</t>
  </si>
  <si>
    <t>Bikang Ambon</t>
  </si>
  <si>
    <t xml:space="preserve">tempe </t>
  </si>
  <si>
    <t>kecap</t>
  </si>
  <si>
    <t>Cake</t>
  </si>
  <si>
    <t>telur asin</t>
  </si>
  <si>
    <t>tahu putih di iris kecil</t>
  </si>
  <si>
    <t>/10 Buah</t>
  </si>
  <si>
    <t>kerupuk udang</t>
  </si>
  <si>
    <t>Donat</t>
  </si>
  <si>
    <t>Daun pepaya</t>
  </si>
  <si>
    <t>mie telur / Bihun</t>
  </si>
  <si>
    <t>sawi hijau</t>
  </si>
  <si>
    <t>Salak</t>
  </si>
  <si>
    <t>udang</t>
  </si>
  <si>
    <t>https://bahasikan.com/harga-ikan-laut/</t>
  </si>
  <si>
    <t>sawi putih</t>
  </si>
  <si>
    <t>gambas/oyong</t>
  </si>
  <si>
    <t>Survey ADA Swalayan 29/10</t>
  </si>
  <si>
    <t>bandeng presto</t>
  </si>
  <si>
    <t>Roti Isi Pisang</t>
  </si>
  <si>
    <t>MENU 1</t>
  </si>
  <si>
    <t>Bahan Dasar</t>
  </si>
  <si>
    <t>Berat (gr)</t>
  </si>
  <si>
    <t>Harga Bahan Dasar</t>
  </si>
  <si>
    <t>Harga</t>
  </si>
  <si>
    <t>Total</t>
  </si>
  <si>
    <t>per Kg</t>
  </si>
  <si>
    <t>per gr</t>
  </si>
  <si>
    <t>per porsi</t>
  </si>
  <si>
    <t>MAKAN SIANG</t>
  </si>
  <si>
    <t>Nasi putih</t>
  </si>
  <si>
    <t>Cap jay</t>
  </si>
  <si>
    <t>semur daging</t>
  </si>
  <si>
    <t>tahu cabe hijau</t>
  </si>
  <si>
    <t>sambal</t>
  </si>
  <si>
    <t>buah</t>
  </si>
  <si>
    <t>snack</t>
  </si>
  <si>
    <t>300 ml</t>
  </si>
  <si>
    <t>330 ml</t>
  </si>
  <si>
    <t>MENU 2</t>
  </si>
  <si>
    <t>sayur lodeh</t>
  </si>
  <si>
    <t>Ayam Ca (ayam kecap)</t>
  </si>
  <si>
    <t>rempeyek</t>
  </si>
  <si>
    <t>250 ml</t>
  </si>
  <si>
    <t>MENU 3</t>
  </si>
  <si>
    <t>nasi putih</t>
  </si>
  <si>
    <t>beras</t>
  </si>
  <si>
    <t>sayur asem</t>
  </si>
  <si>
    <t>Bandeng Bumbu Bali</t>
  </si>
  <si>
    <t>lalapan</t>
  </si>
  <si>
    <t>MENU 4</t>
  </si>
  <si>
    <t>Sayur bayam</t>
  </si>
  <si>
    <t>Pindang Lombok Ijo</t>
  </si>
  <si>
    <t>bakwan jagung</t>
  </si>
  <si>
    <t>jeruk</t>
  </si>
  <si>
    <t>MENU 5</t>
  </si>
  <si>
    <t xml:space="preserve">Sop </t>
  </si>
  <si>
    <t>Sosis</t>
  </si>
  <si>
    <t>ayam gr. Crispy</t>
  </si>
  <si>
    <t>Kering Tempe</t>
  </si>
  <si>
    <t>MENU 6</t>
  </si>
  <si>
    <t>Bandeng Acar Kuning</t>
  </si>
  <si>
    <t>tahu gr. Tepung</t>
  </si>
  <si>
    <t>kerupuk</t>
  </si>
  <si>
    <t>MENU 7</t>
  </si>
  <si>
    <t>Oseng Daun Pepaya</t>
  </si>
  <si>
    <t>Bandeng Serani</t>
  </si>
  <si>
    <t>mie goreng /bihun</t>
  </si>
  <si>
    <t>Kacang Telur</t>
  </si>
  <si>
    <t>MENU 8</t>
  </si>
  <si>
    <t>oseng2 cabe hijau tempe</t>
  </si>
  <si>
    <t>tempe</t>
  </si>
  <si>
    <t>rendang daging</t>
  </si>
  <si>
    <t>MENU 9</t>
  </si>
  <si>
    <t>Ca Sawi putih</t>
  </si>
  <si>
    <t>cabai</t>
  </si>
  <si>
    <t>tempe penyet</t>
  </si>
  <si>
    <t>roti isi coklat</t>
  </si>
  <si>
    <t>MENU 10</t>
  </si>
  <si>
    <t>bening bayam</t>
  </si>
  <si>
    <t>CATATAN   :</t>
  </si>
  <si>
    <t>1. BUAH DIPERHATIKAN KUALITASNYA DAN DITAMBAH VARIANNYA</t>
  </si>
  <si>
    <t xml:space="preserve">     Contohnya :</t>
  </si>
  <si>
    <t>JERUK   :</t>
  </si>
  <si>
    <t>Semangka :</t>
  </si>
  <si>
    <t>PISANG   :</t>
  </si>
  <si>
    <t>Melon</t>
  </si>
  <si>
    <t>A.  DAFTAR MENU</t>
  </si>
  <si>
    <t>air mineral 330 ml</t>
  </si>
  <si>
    <t>botol</t>
  </si>
  <si>
    <t>kotak</t>
  </si>
  <si>
    <t>Total harga makan per hari</t>
  </si>
  <si>
    <t>potong</t>
  </si>
  <si>
    <t>/kotak</t>
  </si>
  <si>
    <t>Ketimun</t>
  </si>
  <si>
    <t>Kacang telur</t>
  </si>
  <si>
    <t>plastik</t>
  </si>
  <si>
    <t>Roti isi coklat</t>
  </si>
  <si>
    <t>bandeng presto goreng</t>
  </si>
  <si>
    <t>/70 gram</t>
  </si>
  <si>
    <t>Analisa :</t>
  </si>
  <si>
    <t>Perhitungan Biaya Operasional</t>
  </si>
  <si>
    <t>Berdasarkan Harga Bahan Dasar</t>
  </si>
  <si>
    <t>Pengadaan Konsumsi Diklat Ketrampilan Khusus Pelaut</t>
  </si>
  <si>
    <t>Harga bahan dasar  :</t>
  </si>
  <si>
    <t>Makan Siang</t>
  </si>
  <si>
    <t>=</t>
  </si>
  <si>
    <t xml:space="preserve">Total harga bahan dasar  </t>
  </si>
  <si>
    <t>No</t>
  </si>
  <si>
    <t>Komponen Biaya</t>
  </si>
  <si>
    <t>Prosentase</t>
  </si>
  <si>
    <t>Biaya</t>
  </si>
  <si>
    <t>a</t>
  </si>
  <si>
    <t>b</t>
  </si>
  <si>
    <t>c</t>
  </si>
  <si>
    <t>d</t>
  </si>
  <si>
    <t>( c x d )</t>
  </si>
  <si>
    <t>Upah Tenaga Kerja</t>
  </si>
  <si>
    <t>Bahan bakar</t>
  </si>
  <si>
    <t>Bumbu</t>
  </si>
  <si>
    <t>Peralatan</t>
  </si>
  <si>
    <t>Pajak yang berlaku</t>
  </si>
  <si>
    <t>Total Biaya Operasional Konsumsi Diklat/Orang/Paket</t>
  </si>
  <si>
    <t>PEJABAT PEMBUAT KOMITMEN BLU</t>
  </si>
  <si>
    <t>POLITEKNIK ILMU PELAYARAN SEMARANG</t>
  </si>
  <si>
    <t>REKAPITULASI DAFTAR HARGA SATUAN MENU MAKAN</t>
  </si>
  <si>
    <t>PENGADAAN KONSUMSI DIKLAT KETRAMPILAN KHUSUS PELAUT</t>
  </si>
  <si>
    <t>POLITEKNIK ILMU PELAYARAN (PIP) SEMARANG</t>
  </si>
  <si>
    <t>MENU KE-</t>
  </si>
  <si>
    <t>Jumlah</t>
  </si>
  <si>
    <t>Rata-rata</t>
  </si>
  <si>
    <t>Biaya Operasional</t>
  </si>
  <si>
    <t>Dibulatkan</t>
  </si>
  <si>
    <t>https://www.bukalapak.com/p/food/minuman/l2wmf0-jual-teh-botol-sosro-kotak-200-ml-isi-6?dtm_section=top_promoted&amp;dtm_source=list-product&amp;from=&amp;product_owner=normal_seller</t>
  </si>
  <si>
    <t>https://www.blibli.com/p/country-choice-guava-minuman-jus-250-ml/pc--MTA-2902060?ds=SUA-60052-00687-00001&amp;source=BRAND_PAGE</t>
  </si>
  <si>
    <t>Politeknik Ilmu Pelayaran (PIP) Semarang, Jl. Singosari 2A  Semarang</t>
  </si>
  <si>
    <t>KODE ANGGARAN</t>
  </si>
  <si>
    <t>JENIS PENYAJIAN</t>
  </si>
  <si>
    <t>JUMLAH</t>
  </si>
  <si>
    <t>VOLUME</t>
  </si>
  <si>
    <t>ORANG</t>
  </si>
  <si>
    <t>HARI</t>
  </si>
  <si>
    <t>(Rp.)</t>
  </si>
  <si>
    <t>Konsumsi DKKP</t>
  </si>
  <si>
    <t>BST</t>
  </si>
  <si>
    <t>BTLGTCO</t>
  </si>
  <si>
    <t>CMHBT</t>
  </si>
  <si>
    <t>CMT</t>
  </si>
  <si>
    <t>AFF</t>
  </si>
  <si>
    <t>ATLGTCO</t>
  </si>
  <si>
    <t>ATCTCO</t>
  </si>
  <si>
    <t>ATOTCO</t>
  </si>
  <si>
    <t>AS</t>
  </si>
  <si>
    <t>BRM</t>
  </si>
  <si>
    <t>ECDIS</t>
  </si>
  <si>
    <t>ERM</t>
  </si>
  <si>
    <t>GMDSS</t>
  </si>
  <si>
    <t>IMDG</t>
  </si>
  <si>
    <t>MC</t>
  </si>
  <si>
    <t>MEFA</t>
  </si>
  <si>
    <t>PSCRB</t>
  </si>
  <si>
    <t>RS</t>
  </si>
  <si>
    <t>SSO</t>
  </si>
  <si>
    <t>SAT</t>
  </si>
  <si>
    <t>HARGA PERKIRAAN SENDIRI</t>
  </si>
  <si>
    <t>pindang</t>
  </si>
  <si>
    <t>https://www.blibli.com/jual/salak?page=1&amp;start=0&amp;searchTerm=salak&amp;intent=true&amp;merchantSearch=true&amp;multiCategory=true&amp;customUrl=salak&amp;sort=0&amp;category=MA-1000165</t>
  </si>
  <si>
    <t xml:space="preserve">HARGA </t>
  </si>
  <si>
    <t>3996.DCB.011.051.A.525112</t>
  </si>
  <si>
    <t>3996.DCB.011.052.A.525112</t>
  </si>
  <si>
    <t>3996.DCB.011.053.A.525112</t>
  </si>
  <si>
    <t>BTOCTCO</t>
  </si>
  <si>
    <t>3996.DCB.011.054.A.525112</t>
  </si>
  <si>
    <t>3996.DCB.011.055.A.525112</t>
  </si>
  <si>
    <t>3996.DCB.011.056.A.525112</t>
  </si>
  <si>
    <t>3996.DCB.011.057.A.525112</t>
  </si>
  <si>
    <t>3996.DCB.011.058.A.525112</t>
  </si>
  <si>
    <t>3996.DCB.011.059.A.525112</t>
  </si>
  <si>
    <t>3996.DCB.011.061.A.525112</t>
  </si>
  <si>
    <t>3996.DCB.011.062.A.525112</t>
  </si>
  <si>
    <t>3996.DCB.011.064.A.525112</t>
  </si>
  <si>
    <t>3996.DCB.011.067.A.525112</t>
  </si>
  <si>
    <t>3996.DCB.011.069.A.525112</t>
  </si>
  <si>
    <t>3996.DCB.011.070.A.525112</t>
  </si>
  <si>
    <t>3996.DCB.011.074.A.525112</t>
  </si>
  <si>
    <t>3996.DCB.011.075.A.525112</t>
  </si>
  <si>
    <t>3996.DCB.011.082.A.525112</t>
  </si>
  <si>
    <t>3996.DCB.011.083.A.525112</t>
  </si>
  <si>
    <t>3996.DCB.011.084.A.525112</t>
  </si>
  <si>
    <t>SAT-SDSD</t>
  </si>
  <si>
    <t>3996.DCB.011.085.A.525112</t>
  </si>
  <si>
    <t>3996.DCB.011.088.A.525112</t>
  </si>
  <si>
    <t>PEJABAT PEMBUAT KOMITMEN</t>
  </si>
  <si>
    <t>BELANJA BARANG BADAN LAYANAN UMUM</t>
  </si>
  <si>
    <t>BUDI JOKO RAHARJO, M.M</t>
  </si>
  <si>
    <t>Pembina, (IV/a)</t>
  </si>
  <si>
    <t>NIP. 19740321 199808 1 001</t>
  </si>
  <si>
    <t>Semarang,          April 2021</t>
  </si>
  <si>
    <t>JANUARI</t>
  </si>
  <si>
    <t>FEBRUARI</t>
  </si>
  <si>
    <t>MARET</t>
  </si>
  <si>
    <t>APRIL</t>
  </si>
  <si>
    <t>TENDER</t>
  </si>
  <si>
    <t>3996.DCB.011.051.B.525112</t>
  </si>
  <si>
    <t>BST KLM</t>
  </si>
  <si>
    <t>PESERTA</t>
  </si>
  <si>
    <t>Semarang,    November 2021</t>
  </si>
  <si>
    <t>Irfan Santoso, S.T., M.T</t>
  </si>
  <si>
    <t>Penata (III/c)</t>
  </si>
  <si>
    <t>NIP. 19780721 200912 1 002</t>
  </si>
  <si>
    <t>Pengadaan Pemakanan Peserta Diklat Free Entry</t>
  </si>
  <si>
    <t>Politeknik Ilmu Pelayaran Semarang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</si>
</sst>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&quot;$&quot;* #,##0.00_);_(&quot;$&quot;* \(#,##0.00\);_(&quot;$&quot;* &quot;-&quot;??_);_(@_)"/>
    <numFmt numFmtId="168" formatCode="_(&quot;Rp&quot;* #,##0.00_);_(&quot;Rp&quot;* \(#,##0.00\);_(&quot;Rp&quot;* &quot;-&quot;_);_(@_)"/>
    <numFmt numFmtId="169" formatCode="_(* #,##0_);_(* \(#,##0\);_(* &quot;-&quot;??_);_(@_)"/>
    <numFmt numFmtId="170" formatCode="_(&quot;Rp&quot;* #,##0_);_(&quot;Rp&quot;* \(#,##0\);_(&quot;Rp&quot;* &quot;-&quot;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libri"/>
      <family val="2"/>
      <charset val="1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u/>
      <sz val="11"/>
      <color theme="10"/>
      <name val="Calibri"/>
      <family val="2"/>
      <charset val="1"/>
    </font>
    <font>
      <u/>
      <sz val="11"/>
      <color theme="10"/>
      <name val="Cambria"/>
      <family val="1"/>
    </font>
    <font>
      <b/>
      <sz val="12"/>
      <name val="Cambria"/>
      <family val="1"/>
    </font>
    <font>
      <b/>
      <sz val="11"/>
      <color theme="1"/>
      <name val="Cambria"/>
      <family val="1"/>
    </font>
    <font>
      <sz val="12"/>
      <name val="Helv"/>
    </font>
    <font>
      <u/>
      <sz val="12"/>
      <color theme="1"/>
      <name val="Cambria"/>
      <family val="1"/>
    </font>
    <font>
      <sz val="10"/>
      <name val="Arial"/>
      <family val="2"/>
    </font>
    <font>
      <b/>
      <u/>
      <sz val="14"/>
      <name val="Cambria"/>
      <family val="1"/>
    </font>
    <font>
      <sz val="10"/>
      <name val="Cambria"/>
      <family val="1"/>
    </font>
    <font>
      <sz val="10"/>
      <color rgb="FFFF000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u/>
      <sz val="10"/>
      <color theme="1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sz val="9"/>
      <color theme="1"/>
      <name val="Cambria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charset val="1"/>
      <scheme val="minor"/>
    </font>
    <font>
      <sz val="9"/>
      <name val="Cambria"/>
      <family val="1"/>
      <charset val="1"/>
    </font>
    <font>
      <sz val="10"/>
      <name val="Cambria"/>
      <family val="1"/>
      <charset val="1"/>
    </font>
    <font>
      <sz val="10"/>
      <color theme="1"/>
      <name val="Times New Roman"/>
      <family val="1"/>
      <charset val="1"/>
    </font>
    <font>
      <b/>
      <u/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5" fillId="0" borderId="0" xfId="0" applyFont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6" applyFont="1" applyFill="1" applyBorder="1" applyAlignment="1" applyProtection="1">
      <alignment vertical="center"/>
    </xf>
    <xf numFmtId="14" fontId="5" fillId="0" borderId="0" xfId="2" applyNumberFormat="1" applyFont="1" applyFill="1" applyBorder="1" applyAlignment="1">
      <alignment vertical="center"/>
    </xf>
    <xf numFmtId="41" fontId="5" fillId="0" borderId="0" xfId="2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2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42" fontId="7" fillId="0" borderId="0" xfId="2" applyNumberFormat="1" applyFont="1" applyBorder="1" applyAlignment="1">
      <alignment vertical="center"/>
    </xf>
    <xf numFmtId="0" fontId="8" fillId="0" borderId="0" xfId="6" applyFill="1" applyBorder="1" applyAlignment="1" applyProtection="1">
      <alignment vertical="center"/>
    </xf>
    <xf numFmtId="42" fontId="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2" fontId="5" fillId="0" borderId="0" xfId="3" applyNumberFormat="1" applyFont="1" applyFill="1" applyBorder="1" applyAlignment="1">
      <alignment vertical="center"/>
    </xf>
    <xf numFmtId="42" fontId="7" fillId="0" borderId="0" xfId="4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68" fontId="6" fillId="0" borderId="6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vertical="center"/>
    </xf>
    <xf numFmtId="9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8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0" fontId="6" fillId="0" borderId="4" xfId="0" applyNumberFormat="1" applyFont="1" applyBorder="1" applyAlignment="1">
      <alignment vertical="center"/>
    </xf>
    <xf numFmtId="166" fontId="6" fillId="0" borderId="4" xfId="0" applyNumberFormat="1" applyFont="1" applyBorder="1" applyAlignment="1">
      <alignment vertical="center"/>
    </xf>
    <xf numFmtId="165" fontId="6" fillId="0" borderId="14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vertical="center"/>
    </xf>
    <xf numFmtId="166" fontId="6" fillId="0" borderId="2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0" fontId="6" fillId="0" borderId="0" xfId="0" applyNumberFormat="1" applyFont="1" applyAlignment="1">
      <alignment vertical="center"/>
    </xf>
    <xf numFmtId="0" fontId="3" fillId="0" borderId="15" xfId="0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0" fontId="6" fillId="0" borderId="0" xfId="10" applyFont="1" applyAlignment="1">
      <alignment horizontal="center" vertical="center"/>
    </xf>
    <xf numFmtId="0" fontId="7" fillId="0" borderId="0" xfId="1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42" fontId="6" fillId="0" borderId="0" xfId="0" applyNumberFormat="1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42" fontId="6" fillId="0" borderId="2" xfId="1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42" fontId="6" fillId="0" borderId="17" xfId="1" applyNumberFormat="1" applyFont="1" applyBorder="1" applyAlignment="1">
      <alignment vertical="center"/>
    </xf>
    <xf numFmtId="42" fontId="6" fillId="0" borderId="4" xfId="1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42" fontId="3" fillId="0" borderId="11" xfId="1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42" fontId="6" fillId="0" borderId="0" xfId="10" applyNumberFormat="1" applyFont="1" applyAlignment="1">
      <alignment horizontal="center" vertical="center"/>
    </xf>
    <xf numFmtId="42" fontId="7" fillId="0" borderId="0" xfId="10" applyNumberFormat="1" applyFont="1" applyAlignment="1">
      <alignment horizontal="center" vertical="center"/>
    </xf>
    <xf numFmtId="42" fontId="5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41" fontId="5" fillId="0" borderId="0" xfId="1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0" xfId="11" applyFont="1" applyAlignment="1">
      <alignment horizontal="center" vertical="center"/>
    </xf>
    <xf numFmtId="42" fontId="16" fillId="0" borderId="0" xfId="11" applyNumberFormat="1" applyFont="1" applyAlignment="1">
      <alignment vertical="center"/>
    </xf>
    <xf numFmtId="0" fontId="17" fillId="0" borderId="0" xfId="11" applyFont="1" applyAlignment="1">
      <alignment vertical="center"/>
    </xf>
    <xf numFmtId="165" fontId="16" fillId="0" borderId="0" xfId="11" applyNumberFormat="1" applyFont="1" applyAlignment="1">
      <alignment vertical="center"/>
    </xf>
    <xf numFmtId="42" fontId="18" fillId="0" borderId="0" xfId="11" applyNumberFormat="1" applyFont="1" applyAlignment="1">
      <alignment horizontal="center" vertical="center"/>
    </xf>
    <xf numFmtId="0" fontId="18" fillId="0" borderId="0" xfId="11" applyFont="1" applyAlignment="1">
      <alignment vertical="center"/>
    </xf>
    <xf numFmtId="164" fontId="16" fillId="0" borderId="0" xfId="11" applyNumberFormat="1" applyFont="1" applyAlignment="1">
      <alignment vertical="center"/>
    </xf>
    <xf numFmtId="42" fontId="16" fillId="0" borderId="0" xfId="11" applyNumberFormat="1" applyFont="1" applyAlignment="1">
      <alignment horizontal="center" vertical="center"/>
    </xf>
    <xf numFmtId="41" fontId="16" fillId="0" borderId="0" xfId="1" applyFont="1" applyAlignment="1">
      <alignment vertical="center"/>
    </xf>
    <xf numFmtId="42" fontId="20" fillId="0" borderId="0" xfId="0" applyNumberFormat="1" applyFont="1" applyAlignment="1">
      <alignment horizontal="center" vertical="center"/>
    </xf>
    <xf numFmtId="42" fontId="19" fillId="0" borderId="0" xfId="0" applyNumberFormat="1" applyFont="1" applyAlignment="1">
      <alignment horizontal="center" vertical="center"/>
    </xf>
    <xf numFmtId="0" fontId="9" fillId="0" borderId="0" xfId="6" applyFont="1" applyAlignment="1" applyProtection="1"/>
    <xf numFmtId="42" fontId="5" fillId="0" borderId="0" xfId="0" applyNumberFormat="1" applyFont="1" applyFill="1" applyBorder="1" applyAlignment="1">
      <alignment vertical="center"/>
    </xf>
    <xf numFmtId="42" fontId="10" fillId="0" borderId="2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2" fontId="7" fillId="0" borderId="2" xfId="9" applyNumberFormat="1" applyFont="1" applyBorder="1" applyAlignment="1">
      <alignment vertical="center"/>
    </xf>
    <xf numFmtId="42" fontId="7" fillId="0" borderId="2" xfId="2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2" fontId="6" fillId="0" borderId="2" xfId="0" applyNumberFormat="1" applyFont="1" applyBorder="1" applyAlignment="1">
      <alignment vertical="center"/>
    </xf>
    <xf numFmtId="42" fontId="7" fillId="0" borderId="2" xfId="9" applyNumberFormat="1" applyFont="1" applyFill="1" applyBorder="1" applyAlignment="1">
      <alignment vertical="center"/>
    </xf>
    <xf numFmtId="42" fontId="7" fillId="0" borderId="2" xfId="5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2" fontId="10" fillId="0" borderId="2" xfId="4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2" fontId="7" fillId="0" borderId="2" xfId="4" applyNumberFormat="1" applyFont="1" applyFill="1" applyBorder="1" applyAlignment="1">
      <alignment vertical="center"/>
    </xf>
    <xf numFmtId="0" fontId="6" fillId="0" borderId="2" xfId="7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2" xfId="2" quotePrefix="1" applyFont="1" applyFill="1" applyBorder="1" applyAlignment="1">
      <alignment horizontal="center" vertical="center"/>
    </xf>
    <xf numFmtId="0" fontId="6" fillId="0" borderId="2" xfId="8" applyNumberFormat="1" applyFont="1" applyFill="1" applyBorder="1" applyAlignment="1">
      <alignment vertical="center"/>
    </xf>
    <xf numFmtId="42" fontId="6" fillId="0" borderId="2" xfId="4" applyNumberFormat="1" applyFont="1" applyFill="1" applyBorder="1" applyAlignment="1">
      <alignment vertical="center"/>
    </xf>
    <xf numFmtId="0" fontId="21" fillId="0" borderId="20" xfId="11" applyFont="1" applyBorder="1" applyAlignment="1">
      <alignment horizontal="center" vertical="center"/>
    </xf>
    <xf numFmtId="42" fontId="21" fillId="0" borderId="20" xfId="11" applyNumberFormat="1" applyFont="1" applyBorder="1" applyAlignment="1">
      <alignment horizontal="center" vertical="center"/>
    </xf>
    <xf numFmtId="42" fontId="21" fillId="0" borderId="23" xfId="11" applyNumberFormat="1" applyFont="1" applyBorder="1" applyAlignment="1">
      <alignment horizontal="center" vertical="center"/>
    </xf>
    <xf numFmtId="0" fontId="22" fillId="3" borderId="19" xfId="11" applyFont="1" applyFill="1" applyBorder="1" applyAlignment="1">
      <alignment horizontal="center" vertical="center"/>
    </xf>
    <xf numFmtId="0" fontId="22" fillId="3" borderId="20" xfId="11" applyFont="1" applyFill="1" applyBorder="1" applyAlignment="1">
      <alignment horizontal="center" vertical="center"/>
    </xf>
    <xf numFmtId="42" fontId="22" fillId="3" borderId="23" xfId="11" applyNumberFormat="1" applyFont="1" applyFill="1" applyBorder="1" applyAlignment="1">
      <alignment horizontal="center" vertical="center"/>
    </xf>
    <xf numFmtId="0" fontId="21" fillId="0" borderId="4" xfId="11" applyFont="1" applyBorder="1" applyAlignment="1">
      <alignment horizontal="center" vertical="center"/>
    </xf>
    <xf numFmtId="42" fontId="21" fillId="0" borderId="4" xfId="11" applyNumberFormat="1" applyFont="1" applyBorder="1" applyAlignment="1">
      <alignment horizontal="center" vertical="center"/>
    </xf>
    <xf numFmtId="42" fontId="21" fillId="0" borderId="26" xfId="11" applyNumberFormat="1" applyFont="1" applyBorder="1" applyAlignment="1">
      <alignment horizontal="center" vertical="center"/>
    </xf>
    <xf numFmtId="0" fontId="22" fillId="3" borderId="13" xfId="11" applyFont="1" applyFill="1" applyBorder="1" applyAlignment="1">
      <alignment horizontal="center" vertical="center"/>
    </xf>
    <xf numFmtId="0" fontId="22" fillId="3" borderId="4" xfId="11" applyFont="1" applyFill="1" applyBorder="1" applyAlignment="1">
      <alignment horizontal="center" vertical="center"/>
    </xf>
    <xf numFmtId="42" fontId="22" fillId="3" borderId="26" xfId="11" applyNumberFormat="1" applyFont="1" applyFill="1" applyBorder="1" applyAlignment="1">
      <alignment horizontal="center" vertical="center"/>
    </xf>
    <xf numFmtId="0" fontId="21" fillId="0" borderId="27" xfId="11" quotePrefix="1" applyFont="1" applyBorder="1" applyAlignment="1">
      <alignment horizontal="center" vertical="center"/>
    </xf>
    <xf numFmtId="0" fontId="21" fillId="0" borderId="2" xfId="11" quotePrefix="1" applyFont="1" applyBorder="1" applyAlignment="1">
      <alignment horizontal="center" vertical="center"/>
    </xf>
    <xf numFmtId="0" fontId="21" fillId="0" borderId="28" xfId="11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169" fontId="21" fillId="0" borderId="2" xfId="11" applyNumberFormat="1" applyFont="1" applyBorder="1" applyAlignment="1">
      <alignment horizontal="center" vertical="center"/>
    </xf>
    <xf numFmtId="42" fontId="21" fillId="0" borderId="2" xfId="11" applyNumberFormat="1" applyFont="1" applyBorder="1" applyAlignment="1">
      <alignment vertical="center"/>
    </xf>
    <xf numFmtId="42" fontId="21" fillId="0" borderId="3" xfId="11" applyNumberFormat="1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30" xfId="11" applyFont="1" applyBorder="1" applyAlignment="1">
      <alignment vertical="center"/>
    </xf>
    <xf numFmtId="0" fontId="21" fillId="0" borderId="32" xfId="11" applyFont="1" applyBorder="1" applyAlignment="1">
      <alignment vertical="center"/>
    </xf>
    <xf numFmtId="0" fontId="21" fillId="0" borderId="31" xfId="11" applyFont="1" applyBorder="1" applyAlignment="1">
      <alignment vertical="center"/>
    </xf>
    <xf numFmtId="41" fontId="22" fillId="0" borderId="16" xfId="1" applyFont="1" applyBorder="1" applyAlignment="1">
      <alignment horizontal="right" vertical="center"/>
    </xf>
    <xf numFmtId="0" fontId="22" fillId="0" borderId="16" xfId="11" applyFont="1" applyBorder="1" applyAlignment="1">
      <alignment horizontal="center" vertical="center"/>
    </xf>
    <xf numFmtId="41" fontId="22" fillId="0" borderId="16" xfId="1" applyFont="1" applyBorder="1" applyAlignment="1">
      <alignment horizontal="center" vertical="center"/>
    </xf>
    <xf numFmtId="42" fontId="22" fillId="0" borderId="33" xfId="11" applyNumberFormat="1" applyFont="1" applyBorder="1" applyAlignment="1">
      <alignment horizontal="center" vertical="center"/>
    </xf>
    <xf numFmtId="42" fontId="22" fillId="0" borderId="5" xfId="11" applyNumberFormat="1" applyFont="1" applyBorder="1" applyAlignment="1">
      <alignment vertical="center"/>
    </xf>
    <xf numFmtId="42" fontId="16" fillId="0" borderId="0" xfId="15" applyNumberFormat="1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/>
    <xf numFmtId="0" fontId="22" fillId="3" borderId="33" xfId="11" applyFont="1" applyFill="1" applyBorder="1" applyAlignment="1">
      <alignment vertical="center"/>
    </xf>
    <xf numFmtId="170" fontId="22" fillId="3" borderId="5" xfId="11" applyNumberFormat="1" applyFont="1" applyFill="1" applyBorder="1" applyAlignment="1">
      <alignment vertical="center"/>
    </xf>
    <xf numFmtId="0" fontId="21" fillId="2" borderId="13" xfId="11" applyFont="1" applyFill="1" applyBorder="1" applyAlignment="1">
      <alignment horizontal="right" vertical="center"/>
    </xf>
    <xf numFmtId="0" fontId="21" fillId="2" borderId="25" xfId="11" applyFont="1" applyFill="1" applyBorder="1" applyAlignment="1">
      <alignment horizontal="right" vertical="center"/>
    </xf>
    <xf numFmtId="41" fontId="21" fillId="2" borderId="25" xfId="11" applyNumberFormat="1" applyFont="1" applyFill="1" applyBorder="1" applyAlignment="1">
      <alignment horizontal="right" vertical="center"/>
    </xf>
    <xf numFmtId="169" fontId="21" fillId="2" borderId="4" xfId="11" applyNumberFormat="1" applyFont="1" applyFill="1" applyBorder="1" applyAlignment="1">
      <alignment vertical="center"/>
    </xf>
    <xf numFmtId="170" fontId="21" fillId="2" borderId="3" xfId="14" applyFont="1" applyFill="1" applyBorder="1" applyAlignment="1">
      <alignment horizontal="center" vertical="center"/>
    </xf>
    <xf numFmtId="0" fontId="21" fillId="2" borderId="1" xfId="11" applyFont="1" applyFill="1" applyBorder="1" applyAlignment="1">
      <alignment horizontal="right" vertical="center"/>
    </xf>
    <xf numFmtId="0" fontId="21" fillId="2" borderId="29" xfId="11" applyFont="1" applyFill="1" applyBorder="1" applyAlignment="1">
      <alignment horizontal="right" vertical="center"/>
    </xf>
    <xf numFmtId="0" fontId="27" fillId="2" borderId="29" xfId="0" applyFont="1" applyFill="1" applyBorder="1" applyAlignment="1">
      <alignment horizontal="right" vertical="center"/>
    </xf>
    <xf numFmtId="0" fontId="22" fillId="2" borderId="29" xfId="11" applyFont="1" applyFill="1" applyBorder="1" applyAlignment="1">
      <alignment horizontal="right" vertical="center"/>
    </xf>
    <xf numFmtId="41" fontId="22" fillId="3" borderId="33" xfId="11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right" vertical="center"/>
    </xf>
    <xf numFmtId="0" fontId="28" fillId="2" borderId="29" xfId="0" applyFont="1" applyFill="1" applyBorder="1" applyAlignment="1">
      <alignment horizontal="right" vertical="center"/>
    </xf>
    <xf numFmtId="0" fontId="29" fillId="2" borderId="1" xfId="11" applyFont="1" applyFill="1" applyBorder="1" applyAlignment="1">
      <alignment horizontal="right" vertical="center"/>
    </xf>
    <xf numFmtId="0" fontId="29" fillId="2" borderId="29" xfId="11" applyFont="1" applyFill="1" applyBorder="1" applyAlignment="1">
      <alignment horizontal="right" vertical="center"/>
    </xf>
    <xf numFmtId="169" fontId="21" fillId="2" borderId="25" xfId="11" applyNumberFormat="1" applyFont="1" applyFill="1" applyBorder="1" applyAlignment="1">
      <alignment horizontal="right" vertical="center"/>
    </xf>
    <xf numFmtId="0" fontId="30" fillId="0" borderId="0" xfId="1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42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0" xfId="11" applyFont="1" applyAlignment="1">
      <alignment horizontal="center" vertical="center"/>
    </xf>
    <xf numFmtId="0" fontId="16" fillId="0" borderId="0" xfId="12" applyFont="1" applyAlignment="1">
      <alignment horizontal="left" vertical="center"/>
    </xf>
    <xf numFmtId="0" fontId="16" fillId="0" borderId="0" xfId="11" applyFont="1" applyAlignment="1">
      <alignment horizontal="left" vertical="center"/>
    </xf>
    <xf numFmtId="0" fontId="21" fillId="0" borderId="19" xfId="11" applyFont="1" applyBorder="1" applyAlignment="1">
      <alignment horizontal="center" vertical="center" wrapText="1"/>
    </xf>
    <xf numFmtId="0" fontId="21" fillId="0" borderId="13" xfId="11" applyFont="1" applyBorder="1" applyAlignment="1">
      <alignment horizontal="center" vertical="center" wrapText="1"/>
    </xf>
    <xf numFmtId="0" fontId="21" fillId="0" borderId="20" xfId="11" applyFont="1" applyBorder="1" applyAlignment="1">
      <alignment horizontal="center" vertical="center" wrapText="1"/>
    </xf>
    <xf numFmtId="0" fontId="21" fillId="0" borderId="4" xfId="11" applyFont="1" applyBorder="1" applyAlignment="1">
      <alignment horizontal="center" vertical="center" wrapText="1"/>
    </xf>
    <xf numFmtId="0" fontId="21" fillId="0" borderId="21" xfId="11" applyFont="1" applyBorder="1" applyAlignment="1">
      <alignment horizontal="center" vertical="center" wrapText="1"/>
    </xf>
    <xf numFmtId="0" fontId="21" fillId="0" borderId="22" xfId="11" applyFont="1" applyBorder="1" applyAlignment="1">
      <alignment horizontal="center" vertical="center" wrapText="1"/>
    </xf>
    <xf numFmtId="0" fontId="21" fillId="0" borderId="24" xfId="11" applyFont="1" applyBorder="1" applyAlignment="1">
      <alignment horizontal="center" vertical="center" wrapText="1"/>
    </xf>
    <xf numFmtId="0" fontId="21" fillId="0" borderId="25" xfId="1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</cellXfs>
  <cellStyles count="16">
    <cellStyle name="Comma [0]" xfId="1" builtinId="6"/>
    <cellStyle name="Comma [0] 3 2" xfId="7" xr:uid="{00000000-0005-0000-0000-000001000000}"/>
    <cellStyle name="Comma 3" xfId="9" xr:uid="{00000000-0005-0000-0000-000002000000}"/>
    <cellStyle name="Comma 3 2" xfId="4" xr:uid="{00000000-0005-0000-0000-000003000000}"/>
    <cellStyle name="Currency [0] 2" xfId="14" xr:uid="{C6FF959E-FAC6-4941-8095-B82FE6196B82}"/>
    <cellStyle name="Currency 2" xfId="8" xr:uid="{00000000-0005-0000-0000-000004000000}"/>
    <cellStyle name="Hyperlink" xfId="6" builtinId="8"/>
    <cellStyle name="Koma [0] 2" xfId="5" xr:uid="{00000000-0005-0000-0000-000006000000}"/>
    <cellStyle name="Normal" xfId="0" builtinId="0"/>
    <cellStyle name="Normal 2" xfId="11" xr:uid="{00000000-0005-0000-0000-000008000000}"/>
    <cellStyle name="Normal 3 2" xfId="10" xr:uid="{00000000-0005-0000-0000-000009000000}"/>
    <cellStyle name="Normal 4" xfId="2" xr:uid="{00000000-0005-0000-0000-00000A000000}"/>
    <cellStyle name="Normal 5 2" xfId="3" xr:uid="{00000000-0005-0000-0000-00000B000000}"/>
    <cellStyle name="Normal_RAB USULAN" xfId="12" xr:uid="{00000000-0005-0000-0000-00000C000000}"/>
    <cellStyle name="Persen 2" xfId="13" xr:uid="{00000000-0005-0000-0000-00000D000000}"/>
    <cellStyle name="Persen 2 2" xfId="15" xr:uid="{4D3FCB60-AF9C-4116-BF9F-F4766571D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36</xdr:row>
      <xdr:rowOff>219075</xdr:rowOff>
    </xdr:from>
    <xdr:to>
      <xdr:col>8</xdr:col>
      <xdr:colOff>428383</xdr:colOff>
      <xdr:row>39</xdr:row>
      <xdr:rowOff>105228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A9F36F-9EDB-4D5D-8EF4-EAF72EA28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450" y="13744575"/>
          <a:ext cx="1609483" cy="8291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th\Downloads\PERMAKANAN%20TARUNA%202020\DIKTRAM\003%20HPS%20konsumsi%20peserta%20diklat%20keterampila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Hari%20P\2010-New\Konsultan%20Perencana%20Kanit%20PMM\HPS-OE%20konsultan%20Perencana%20Unit%20PPM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WH%20HP%20NOTEBOOK/TENDER%202021/KONSUMSI%20DIKTRAM/REKAP%202021/MARE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mbar1"/>
      <sheetName val="USULAN DAFTAR MENU (15 okt 19)"/>
      <sheetName val="Lembar2"/>
      <sheetName val="Lembar6"/>
      <sheetName val="Lembar7"/>
      <sheetName val="Lembar8"/>
      <sheetName val="Lembar9"/>
    </sheetNames>
    <sheetDataSet>
      <sheetData sheetId="0" refreshError="1">
        <row r="5">
          <cell r="C5">
            <v>11700</v>
          </cell>
        </row>
        <row r="26">
          <cell r="C26">
            <v>4500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"/>
      <sheetName val="RAB"/>
      <sheetName val="Harga Bahan"/>
      <sheetName val="BILLINGRATE"/>
      <sheetName val="cover (2)"/>
      <sheetName val="cover (3)"/>
      <sheetName val="cover (4)"/>
    </sheetNames>
    <sheetDataSet>
      <sheetData sheetId="0" refreshError="1"/>
      <sheetData sheetId="1" refreshError="1">
        <row r="11">
          <cell r="B11" t="str">
            <v>Kegiatan</v>
          </cell>
        </row>
        <row r="12">
          <cell r="B12" t="str">
            <v>Pekerjaan</v>
          </cell>
        </row>
        <row r="14">
          <cell r="B14" t="str">
            <v>Lokasi</v>
          </cell>
        </row>
        <row r="15">
          <cell r="B15" t="str">
            <v>Tahun Anggaran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MARET"/>
      <sheetName val="ABLE &amp; RATING"/>
      <sheetName val="Sheet2"/>
    </sheetNames>
    <sheetDataSet>
      <sheetData sheetId="0">
        <row r="7">
          <cell r="G7">
            <v>71</v>
          </cell>
        </row>
        <row r="8">
          <cell r="G8">
            <v>95</v>
          </cell>
        </row>
        <row r="9">
          <cell r="G9">
            <v>48</v>
          </cell>
        </row>
        <row r="10">
          <cell r="G10">
            <v>48</v>
          </cell>
        </row>
        <row r="11">
          <cell r="G11">
            <v>48</v>
          </cell>
        </row>
        <row r="12">
          <cell r="G12">
            <v>48</v>
          </cell>
        </row>
        <row r="13">
          <cell r="G13">
            <v>17</v>
          </cell>
        </row>
        <row r="14">
          <cell r="G14">
            <v>31</v>
          </cell>
        </row>
        <row r="15">
          <cell r="G15">
            <v>18</v>
          </cell>
        </row>
        <row r="16">
          <cell r="G16">
            <v>17</v>
          </cell>
        </row>
        <row r="17">
          <cell r="G17">
            <v>41</v>
          </cell>
        </row>
        <row r="18">
          <cell r="G18">
            <v>56</v>
          </cell>
        </row>
        <row r="19">
          <cell r="G19">
            <v>52</v>
          </cell>
        </row>
        <row r="20">
          <cell r="G20">
            <v>74</v>
          </cell>
        </row>
        <row r="21">
          <cell r="G21">
            <v>72</v>
          </cell>
        </row>
        <row r="22">
          <cell r="G22">
            <v>68</v>
          </cell>
        </row>
        <row r="23">
          <cell r="G23">
            <v>75</v>
          </cell>
        </row>
        <row r="24">
          <cell r="G24">
            <v>55</v>
          </cell>
        </row>
        <row r="25">
          <cell r="G25">
            <v>35</v>
          </cell>
        </row>
        <row r="26">
          <cell r="G26">
            <v>48</v>
          </cell>
        </row>
        <row r="27">
          <cell r="G27">
            <v>47</v>
          </cell>
        </row>
        <row r="28">
          <cell r="G28">
            <v>47</v>
          </cell>
        </row>
        <row r="29">
          <cell r="G29">
            <v>35</v>
          </cell>
        </row>
        <row r="30">
          <cell r="G30">
            <v>27</v>
          </cell>
        </row>
        <row r="31">
          <cell r="G31">
            <v>17</v>
          </cell>
        </row>
        <row r="32">
          <cell r="G32">
            <v>25</v>
          </cell>
        </row>
        <row r="33">
          <cell r="G33">
            <v>30</v>
          </cell>
        </row>
        <row r="34">
          <cell r="G34">
            <v>37</v>
          </cell>
        </row>
        <row r="35">
          <cell r="G35">
            <v>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ibli.com/jual/salak?page=1&amp;start=0&amp;searchTerm=salak&amp;intent=true&amp;merchantSearch=true&amp;multiCategory=true&amp;customUrl=salak&amp;sort=0&amp;category=MA-1000165" TargetMode="External"/><Relationship Id="rId2" Type="http://schemas.openxmlformats.org/officeDocument/2006/relationships/hyperlink" Target="https://www.tokopedia.com/warungikanasinmr/ikan-pindang-pindang-layang?trkid=f=Ca0000L000P0W0S0Sh,Co0Po0Fr0Cb0_src=search_page=1_ob=1000_q=ikan+pindang_bmexp=0_po=4_catid=2710_bmexp=0&amp;whid=0" TargetMode="External"/><Relationship Id="rId1" Type="http://schemas.openxmlformats.org/officeDocument/2006/relationships/hyperlink" Target="https://www.bukalapak.com/p/food/minuman/l2wmf0-jual-teh-botol-sosro-kotak-200-ml-isi-6?dtm_section=top_promoted&amp;dtm_source=list-product&amp;from=&amp;product_owner=normal_selle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opLeftCell="A10" workbookViewId="0">
      <selection activeCell="J35" sqref="J35"/>
    </sheetView>
  </sheetViews>
  <sheetFormatPr defaultColWidth="8.7109375" defaultRowHeight="20.100000000000001" customHeight="1" x14ac:dyDescent="0.25"/>
  <cols>
    <col min="1" max="1" width="8.7109375" style="4"/>
    <col min="2" max="2" width="22.28515625" style="4" customWidth="1"/>
    <col min="3" max="3" width="17.5703125" style="92" customWidth="1"/>
    <col min="4" max="4" width="12.5703125" style="4" customWidth="1"/>
    <col min="5" max="16384" width="8.7109375" style="4"/>
  </cols>
  <sheetData>
    <row r="1" spans="1:10" ht="20.100000000000001" customHeight="1" x14ac:dyDescent="0.25">
      <c r="A1" s="170"/>
      <c r="B1" s="170"/>
      <c r="C1" s="170"/>
      <c r="D1" s="170"/>
      <c r="E1" s="3"/>
      <c r="F1" s="3"/>
      <c r="G1" s="3"/>
      <c r="H1" s="3"/>
      <c r="I1" s="3"/>
      <c r="J1" s="3"/>
    </row>
    <row r="2" spans="1:10" ht="20.100000000000001" customHeight="1" x14ac:dyDescent="0.25">
      <c r="A2" s="5"/>
      <c r="B2" s="3"/>
      <c r="C2" s="22"/>
      <c r="D2" s="3"/>
      <c r="E2" s="3"/>
      <c r="F2" s="3"/>
      <c r="G2" s="3"/>
      <c r="H2" s="3"/>
      <c r="I2" s="3"/>
      <c r="J2" s="3"/>
    </row>
    <row r="3" spans="1:10" ht="20.100000000000001" customHeight="1" x14ac:dyDescent="0.25">
      <c r="A3" s="170" t="s">
        <v>0</v>
      </c>
      <c r="B3" s="170"/>
      <c r="C3" s="170"/>
      <c r="D3" s="170"/>
      <c r="E3" s="6"/>
      <c r="F3" s="3"/>
      <c r="G3" s="3"/>
      <c r="H3" s="6"/>
      <c r="I3" s="6"/>
      <c r="J3" s="6"/>
    </row>
    <row r="4" spans="1:10" ht="20.100000000000001" customHeight="1" x14ac:dyDescent="0.25">
      <c r="A4" s="7"/>
      <c r="B4" s="2"/>
      <c r="C4" s="23"/>
      <c r="D4" s="7"/>
      <c r="E4" s="3"/>
      <c r="F4" s="3"/>
      <c r="G4" s="3"/>
      <c r="H4" s="3"/>
      <c r="I4" s="3"/>
      <c r="J4" s="6"/>
    </row>
    <row r="5" spans="1:10" s="9" customFormat="1" ht="20.100000000000001" customHeight="1" x14ac:dyDescent="0.25">
      <c r="A5" s="102" t="s">
        <v>1</v>
      </c>
      <c r="B5" s="103" t="s">
        <v>2</v>
      </c>
      <c r="C5" s="104" t="s">
        <v>3</v>
      </c>
      <c r="D5" s="102" t="s">
        <v>4</v>
      </c>
      <c r="E5" s="8"/>
      <c r="F5" s="8"/>
      <c r="G5" s="8"/>
      <c r="H5" s="8"/>
      <c r="I5" s="8"/>
      <c r="J5" s="8"/>
    </row>
    <row r="6" spans="1:10" ht="20.100000000000001" customHeight="1" x14ac:dyDescent="0.25">
      <c r="A6" s="105"/>
      <c r="B6" s="106"/>
      <c r="C6" s="101"/>
      <c r="D6" s="105"/>
      <c r="E6" s="3"/>
      <c r="F6" s="3"/>
      <c r="G6" s="3"/>
      <c r="H6" s="3"/>
      <c r="I6" s="3"/>
      <c r="J6" s="3"/>
    </row>
    <row r="7" spans="1:10" ht="20.100000000000001" customHeight="1" x14ac:dyDescent="0.25">
      <c r="A7" s="105">
        <f>1</f>
        <v>1</v>
      </c>
      <c r="B7" s="106" t="s">
        <v>136</v>
      </c>
      <c r="C7" s="107">
        <f>30000/24</f>
        <v>1250</v>
      </c>
      <c r="D7" s="105" t="s">
        <v>137</v>
      </c>
      <c r="E7" s="3"/>
      <c r="F7" s="3"/>
      <c r="G7" s="3"/>
      <c r="H7" s="3"/>
      <c r="I7" s="3"/>
      <c r="J7" s="3"/>
    </row>
    <row r="8" spans="1:10" ht="20.100000000000001" customHeight="1" x14ac:dyDescent="0.25">
      <c r="A8" s="105">
        <f>A7+1</f>
        <v>2</v>
      </c>
      <c r="B8" s="108" t="s">
        <v>33</v>
      </c>
      <c r="C8" s="107">
        <v>29600</v>
      </c>
      <c r="D8" s="105" t="s">
        <v>6</v>
      </c>
      <c r="E8" s="3" t="s">
        <v>34</v>
      </c>
      <c r="F8" s="3"/>
      <c r="G8" s="3"/>
      <c r="H8" s="3"/>
      <c r="I8" s="3"/>
      <c r="J8" s="3"/>
    </row>
    <row r="9" spans="1:10" ht="20.100000000000001" customHeight="1" x14ac:dyDescent="0.25">
      <c r="A9" s="105">
        <f t="shared" ref="A9:A60" si="0">A8+1</f>
        <v>3</v>
      </c>
      <c r="B9" s="109" t="s">
        <v>66</v>
      </c>
      <c r="C9" s="107">
        <v>107000</v>
      </c>
      <c r="D9" s="105" t="s">
        <v>6</v>
      </c>
      <c r="F9" s="3"/>
      <c r="G9" s="3"/>
      <c r="H9" s="3"/>
      <c r="I9" s="3"/>
      <c r="J9" s="3"/>
    </row>
    <row r="10" spans="1:10" ht="20.100000000000001" customHeight="1" x14ac:dyDescent="0.25">
      <c r="A10" s="105">
        <f t="shared" si="0"/>
        <v>4</v>
      </c>
      <c r="B10" s="109" t="s">
        <v>41</v>
      </c>
      <c r="C10" s="107">
        <v>9000</v>
      </c>
      <c r="D10" s="105" t="s">
        <v>6</v>
      </c>
      <c r="E10" s="3"/>
      <c r="F10" s="3"/>
      <c r="G10" s="3"/>
      <c r="H10" s="3"/>
      <c r="I10" s="3"/>
      <c r="J10" s="3"/>
    </row>
    <row r="11" spans="1:10" ht="20.100000000000001" customHeight="1" x14ac:dyDescent="0.25">
      <c r="A11" s="105">
        <f t="shared" si="0"/>
        <v>5</v>
      </c>
      <c r="B11" s="106" t="s">
        <v>5</v>
      </c>
      <c r="C11" s="107">
        <v>10500</v>
      </c>
      <c r="D11" s="105" t="s">
        <v>6</v>
      </c>
      <c r="E11" s="3"/>
      <c r="F11" s="3"/>
      <c r="G11" s="3"/>
      <c r="H11" s="3"/>
      <c r="I11" s="3"/>
      <c r="J11" s="3"/>
    </row>
    <row r="12" spans="1:10" ht="20.100000000000001" customHeight="1" x14ac:dyDescent="0.25">
      <c r="A12" s="105">
        <f t="shared" si="0"/>
        <v>6</v>
      </c>
      <c r="B12" s="108" t="s">
        <v>48</v>
      </c>
      <c r="C12" s="107">
        <v>2000</v>
      </c>
      <c r="D12" s="105" t="s">
        <v>83</v>
      </c>
      <c r="E12" s="3"/>
      <c r="F12" s="3"/>
      <c r="G12" s="3"/>
      <c r="H12" s="3"/>
      <c r="I12" s="3"/>
      <c r="J12" s="3"/>
    </row>
    <row r="13" spans="1:10" ht="20.100000000000001" customHeight="1" x14ac:dyDescent="0.25">
      <c r="A13" s="105">
        <f t="shared" si="0"/>
        <v>7</v>
      </c>
      <c r="B13" s="108" t="s">
        <v>39</v>
      </c>
      <c r="C13" s="107">
        <v>2500</v>
      </c>
      <c r="D13" s="105" t="s">
        <v>83</v>
      </c>
      <c r="E13" s="10" t="s">
        <v>40</v>
      </c>
      <c r="F13" s="3"/>
      <c r="G13" s="3"/>
      <c r="H13" s="3"/>
      <c r="I13" s="3"/>
      <c r="J13" s="3"/>
    </row>
    <row r="14" spans="1:10" ht="20.100000000000001" customHeight="1" x14ac:dyDescent="0.25">
      <c r="A14" s="105">
        <f t="shared" si="0"/>
        <v>8</v>
      </c>
      <c r="B14" s="106" t="s">
        <v>10</v>
      </c>
      <c r="C14" s="107">
        <v>13000</v>
      </c>
      <c r="D14" s="105" t="s">
        <v>6</v>
      </c>
      <c r="E14" s="3"/>
      <c r="F14" s="3"/>
      <c r="G14" s="3"/>
      <c r="H14" s="3"/>
      <c r="I14" s="3"/>
      <c r="J14" s="3"/>
    </row>
    <row r="15" spans="1:10" ht="20.100000000000001" customHeight="1" x14ac:dyDescent="0.25">
      <c r="A15" s="105">
        <f t="shared" si="0"/>
        <v>9</v>
      </c>
      <c r="B15" s="109" t="s">
        <v>36</v>
      </c>
      <c r="C15" s="107">
        <v>33200</v>
      </c>
      <c r="D15" s="105" t="s">
        <v>6</v>
      </c>
      <c r="E15" s="3"/>
      <c r="F15" s="3"/>
      <c r="G15" s="3"/>
      <c r="H15" s="3"/>
      <c r="I15" s="3"/>
      <c r="J15" s="3"/>
    </row>
    <row r="16" spans="1:10" ht="20.100000000000001" customHeight="1" x14ac:dyDescent="0.25">
      <c r="A16" s="105">
        <f t="shared" si="0"/>
        <v>10</v>
      </c>
      <c r="B16" s="106" t="s">
        <v>15</v>
      </c>
      <c r="C16" s="101">
        <v>33200</v>
      </c>
      <c r="D16" s="110" t="s">
        <v>6</v>
      </c>
      <c r="E16" s="3"/>
      <c r="F16" s="3"/>
      <c r="G16" s="3"/>
      <c r="H16" s="3"/>
      <c r="I16" s="3"/>
      <c r="J16" s="3"/>
    </row>
    <row r="17" spans="1:10" ht="20.100000000000001" customHeight="1" x14ac:dyDescent="0.25">
      <c r="A17" s="105">
        <f t="shared" si="0"/>
        <v>11</v>
      </c>
      <c r="B17" s="109" t="s">
        <v>51</v>
      </c>
      <c r="C17" s="107">
        <v>2000</v>
      </c>
      <c r="D17" s="105" t="s">
        <v>140</v>
      </c>
      <c r="E17" s="3"/>
      <c r="F17" s="3"/>
      <c r="G17" s="3"/>
      <c r="H17" s="3"/>
      <c r="I17" s="3"/>
      <c r="J17" s="3"/>
    </row>
    <row r="18" spans="1:10" ht="20.100000000000001" customHeight="1" x14ac:dyDescent="0.25">
      <c r="A18" s="105">
        <f t="shared" si="0"/>
        <v>12</v>
      </c>
      <c r="B18" s="108" t="s">
        <v>25</v>
      </c>
      <c r="C18" s="107">
        <v>33600</v>
      </c>
      <c r="D18" s="105" t="s">
        <v>6</v>
      </c>
      <c r="E18" s="3"/>
      <c r="F18" s="3"/>
      <c r="G18" s="3"/>
      <c r="H18" s="3"/>
      <c r="I18" s="3"/>
      <c r="J18" s="3"/>
    </row>
    <row r="19" spans="1:10" ht="20.100000000000001" customHeight="1" x14ac:dyDescent="0.25">
      <c r="A19" s="105">
        <f t="shared" si="0"/>
        <v>13</v>
      </c>
      <c r="B19" s="106" t="s">
        <v>11</v>
      </c>
      <c r="C19" s="107">
        <v>107800</v>
      </c>
      <c r="D19" s="105" t="s">
        <v>6</v>
      </c>
      <c r="E19" s="3"/>
      <c r="F19" s="3"/>
      <c r="G19" s="3"/>
      <c r="H19" s="3"/>
      <c r="I19" s="3"/>
      <c r="J19" s="3"/>
    </row>
    <row r="20" spans="1:10" ht="20.100000000000001" customHeight="1" x14ac:dyDescent="0.25">
      <c r="A20" s="105">
        <f t="shared" si="0"/>
        <v>14</v>
      </c>
      <c r="B20" s="108" t="s">
        <v>21</v>
      </c>
      <c r="C20" s="107">
        <v>15000</v>
      </c>
      <c r="D20" s="105" t="s">
        <v>6</v>
      </c>
      <c r="E20" s="3"/>
      <c r="F20" s="3"/>
      <c r="G20" s="3"/>
      <c r="H20" s="3"/>
      <c r="I20" s="3"/>
      <c r="J20" s="3"/>
    </row>
    <row r="21" spans="1:10" ht="20.100000000000001" customHeight="1" x14ac:dyDescent="0.25">
      <c r="A21" s="105">
        <f t="shared" si="0"/>
        <v>15</v>
      </c>
      <c r="B21" s="108" t="s">
        <v>57</v>
      </c>
      <c r="C21" s="107">
        <v>2000</v>
      </c>
      <c r="D21" s="105" t="s">
        <v>6</v>
      </c>
      <c r="F21" s="3"/>
      <c r="G21" s="3"/>
      <c r="H21" s="3"/>
      <c r="I21" s="3"/>
      <c r="J21" s="3"/>
    </row>
    <row r="22" spans="1:10" ht="20.100000000000001" customHeight="1" x14ac:dyDescent="0.25">
      <c r="A22" s="105">
        <f t="shared" si="0"/>
        <v>16</v>
      </c>
      <c r="B22" s="108" t="s">
        <v>56</v>
      </c>
      <c r="C22" s="107">
        <v>2000</v>
      </c>
      <c r="D22" s="105" t="s">
        <v>83</v>
      </c>
      <c r="E22" s="3"/>
      <c r="F22" s="3"/>
      <c r="G22" s="3"/>
      <c r="H22" s="3"/>
      <c r="I22" s="3"/>
      <c r="J22" s="3"/>
    </row>
    <row r="23" spans="1:10" ht="20.100000000000001" customHeight="1" x14ac:dyDescent="0.25">
      <c r="A23" s="105">
        <f t="shared" si="0"/>
        <v>17</v>
      </c>
      <c r="B23" s="109" t="s">
        <v>64</v>
      </c>
      <c r="C23" s="107">
        <v>15400</v>
      </c>
      <c r="D23" s="105" t="s">
        <v>6</v>
      </c>
      <c r="E23" s="4" t="s">
        <v>65</v>
      </c>
      <c r="F23" s="3"/>
      <c r="G23" s="3"/>
      <c r="H23" s="3"/>
      <c r="I23" s="3"/>
      <c r="J23" s="3"/>
    </row>
    <row r="24" spans="1:10" ht="20.100000000000001" customHeight="1" x14ac:dyDescent="0.25">
      <c r="A24" s="105">
        <f t="shared" si="0"/>
        <v>18</v>
      </c>
      <c r="B24" s="109" t="s">
        <v>45</v>
      </c>
      <c r="C24" s="107">
        <v>15000</v>
      </c>
      <c r="D24" s="105" t="s">
        <v>6</v>
      </c>
      <c r="E24" s="3"/>
      <c r="F24" s="3"/>
      <c r="G24" s="3"/>
      <c r="H24" s="3"/>
      <c r="I24" s="3"/>
      <c r="J24" s="3"/>
    </row>
    <row r="25" spans="1:10" ht="20.100000000000001" customHeight="1" x14ac:dyDescent="0.25">
      <c r="A25" s="105">
        <f t="shared" si="0"/>
        <v>19</v>
      </c>
      <c r="B25" s="108" t="s">
        <v>47</v>
      </c>
      <c r="C25" s="107">
        <v>10000</v>
      </c>
      <c r="D25" s="105" t="s">
        <v>6</v>
      </c>
      <c r="E25" s="3"/>
      <c r="F25" s="3"/>
      <c r="G25" s="3"/>
      <c r="H25" s="3"/>
      <c r="I25" s="3"/>
      <c r="J25" s="3"/>
    </row>
    <row r="26" spans="1:10" ht="20.100000000000001" customHeight="1" x14ac:dyDescent="0.25">
      <c r="A26" s="105">
        <f t="shared" si="0"/>
        <v>20</v>
      </c>
      <c r="B26" s="109" t="s">
        <v>30</v>
      </c>
      <c r="C26" s="107">
        <v>4500</v>
      </c>
      <c r="D26" s="110" t="s">
        <v>141</v>
      </c>
      <c r="E26" s="3" t="s">
        <v>182</v>
      </c>
      <c r="F26" s="3"/>
      <c r="G26" s="3"/>
      <c r="H26" s="3"/>
      <c r="I26" s="3"/>
      <c r="J26" s="3"/>
    </row>
    <row r="27" spans="1:10" ht="20.100000000000001" customHeight="1" x14ac:dyDescent="0.25">
      <c r="A27" s="105">
        <f t="shared" si="0"/>
        <v>21</v>
      </c>
      <c r="B27" s="108" t="s">
        <v>20</v>
      </c>
      <c r="C27" s="107">
        <v>9000</v>
      </c>
      <c r="D27" s="105" t="s">
        <v>6</v>
      </c>
      <c r="E27" s="3"/>
      <c r="F27" s="3"/>
      <c r="G27" s="3"/>
      <c r="H27" s="3"/>
      <c r="I27" s="3"/>
      <c r="J27" s="3"/>
    </row>
    <row r="28" spans="1:10" ht="20.100000000000001" customHeight="1" x14ac:dyDescent="0.25">
      <c r="A28" s="105">
        <f t="shared" si="0"/>
        <v>22</v>
      </c>
      <c r="B28" s="111" t="s">
        <v>27</v>
      </c>
      <c r="C28" s="101">
        <v>24200</v>
      </c>
      <c r="D28" s="110" t="s">
        <v>28</v>
      </c>
      <c r="E28" s="3"/>
      <c r="F28" s="3"/>
      <c r="G28" s="3"/>
      <c r="H28" s="3"/>
      <c r="I28" s="3"/>
      <c r="J28" s="3"/>
    </row>
    <row r="29" spans="1:10" ht="20.100000000000001" customHeight="1" x14ac:dyDescent="0.25">
      <c r="A29" s="105">
        <f t="shared" si="0"/>
        <v>23</v>
      </c>
      <c r="B29" s="111" t="s">
        <v>143</v>
      </c>
      <c r="C29" s="101">
        <v>2500</v>
      </c>
      <c r="D29" s="110" t="s">
        <v>144</v>
      </c>
      <c r="E29" s="3"/>
      <c r="F29" s="3"/>
      <c r="G29" s="3"/>
      <c r="H29" s="3"/>
      <c r="I29" s="3"/>
      <c r="J29" s="3"/>
    </row>
    <row r="30" spans="1:10" ht="20.100000000000001" customHeight="1" x14ac:dyDescent="0.25">
      <c r="A30" s="105">
        <f t="shared" si="0"/>
        <v>24</v>
      </c>
      <c r="B30" s="109" t="s">
        <v>50</v>
      </c>
      <c r="C30" s="107">
        <v>30000</v>
      </c>
      <c r="D30" s="105" t="s">
        <v>6</v>
      </c>
      <c r="E30" s="3"/>
      <c r="F30" s="3"/>
      <c r="G30" s="3"/>
      <c r="H30" s="3"/>
      <c r="I30" s="3"/>
      <c r="J30" s="10"/>
    </row>
    <row r="31" spans="1:10" ht="20.100000000000001" customHeight="1" x14ac:dyDescent="0.25">
      <c r="A31" s="105">
        <f t="shared" si="0"/>
        <v>25</v>
      </c>
      <c r="B31" s="109" t="s">
        <v>55</v>
      </c>
      <c r="C31" s="107">
        <v>28000</v>
      </c>
      <c r="D31" s="105" t="s">
        <v>6</v>
      </c>
      <c r="E31" s="3"/>
      <c r="F31" s="3"/>
      <c r="G31" s="3"/>
      <c r="H31" s="3"/>
      <c r="I31" s="3"/>
      <c r="J31" s="11"/>
    </row>
    <row r="32" spans="1:10" ht="20.100000000000001" customHeight="1" x14ac:dyDescent="0.25">
      <c r="A32" s="105">
        <f t="shared" si="0"/>
        <v>26</v>
      </c>
      <c r="B32" s="109" t="s">
        <v>37</v>
      </c>
      <c r="C32" s="107">
        <v>18200</v>
      </c>
      <c r="D32" s="105" t="s">
        <v>6</v>
      </c>
      <c r="E32" s="3"/>
      <c r="F32" s="3"/>
      <c r="G32" s="3"/>
      <c r="H32" s="3"/>
      <c r="I32" s="3"/>
      <c r="J32" s="12" t="s">
        <v>35</v>
      </c>
    </row>
    <row r="33" spans="1:10" ht="20.100000000000001" customHeight="1" x14ac:dyDescent="0.25">
      <c r="A33" s="105">
        <f t="shared" si="0"/>
        <v>27</v>
      </c>
      <c r="B33" s="109" t="s">
        <v>31</v>
      </c>
      <c r="C33" s="107">
        <v>5000</v>
      </c>
      <c r="D33" s="105" t="s">
        <v>6</v>
      </c>
      <c r="E33" s="3"/>
      <c r="F33" s="3"/>
      <c r="G33" s="3"/>
      <c r="H33" s="3"/>
      <c r="I33" s="3"/>
      <c r="J33" s="3">
        <v>43076</v>
      </c>
    </row>
    <row r="34" spans="1:10" ht="20.100000000000001" customHeight="1" x14ac:dyDescent="0.25">
      <c r="A34" s="105">
        <f t="shared" si="0"/>
        <v>28</v>
      </c>
      <c r="B34" s="108" t="s">
        <v>32</v>
      </c>
      <c r="C34" s="107">
        <v>7000</v>
      </c>
      <c r="D34" s="105" t="s">
        <v>6</v>
      </c>
      <c r="E34" s="3"/>
      <c r="F34" s="3"/>
      <c r="G34" s="3"/>
      <c r="H34" s="3"/>
      <c r="I34" s="3"/>
      <c r="J34" s="3"/>
    </row>
    <row r="35" spans="1:10" ht="20.100000000000001" customHeight="1" x14ac:dyDescent="0.25">
      <c r="A35" s="105">
        <f t="shared" si="0"/>
        <v>29</v>
      </c>
      <c r="B35" s="109" t="s">
        <v>44</v>
      </c>
      <c r="C35" s="107">
        <v>23000</v>
      </c>
      <c r="D35" s="105" t="s">
        <v>6</v>
      </c>
      <c r="E35" s="3" t="s">
        <v>34</v>
      </c>
      <c r="F35" s="3"/>
      <c r="G35" s="3"/>
      <c r="H35" s="3"/>
      <c r="I35" s="3"/>
      <c r="J35" s="3"/>
    </row>
    <row r="36" spans="1:10" ht="20.100000000000001" customHeight="1" x14ac:dyDescent="0.25">
      <c r="A36" s="105">
        <f t="shared" si="0"/>
        <v>30</v>
      </c>
      <c r="B36" s="108" t="s">
        <v>38</v>
      </c>
      <c r="C36" s="107">
        <v>14500</v>
      </c>
      <c r="D36" s="105" t="s">
        <v>6</v>
      </c>
      <c r="E36" s="3"/>
      <c r="F36" s="3"/>
    </row>
    <row r="37" spans="1:10" ht="20.100000000000001" customHeight="1" x14ac:dyDescent="0.25">
      <c r="A37" s="105">
        <f t="shared" si="0"/>
        <v>31</v>
      </c>
      <c r="B37" s="108" t="s">
        <v>58</v>
      </c>
      <c r="C37" s="107">
        <v>23000</v>
      </c>
      <c r="D37" s="105" t="s">
        <v>6</v>
      </c>
      <c r="E37" s="10"/>
      <c r="F37" s="3"/>
    </row>
    <row r="38" spans="1:10" ht="20.100000000000001" customHeight="1" x14ac:dyDescent="0.25">
      <c r="A38" s="105">
        <f t="shared" si="0"/>
        <v>32</v>
      </c>
      <c r="B38" s="106" t="s">
        <v>12</v>
      </c>
      <c r="C38" s="101">
        <v>9181.8181818181802</v>
      </c>
      <c r="D38" s="105" t="s">
        <v>6</v>
      </c>
      <c r="E38" s="3"/>
      <c r="F38" s="3"/>
    </row>
    <row r="39" spans="1:10" ht="20.100000000000001" customHeight="1" x14ac:dyDescent="0.25">
      <c r="A39" s="105">
        <f t="shared" si="0"/>
        <v>33</v>
      </c>
      <c r="B39" s="109" t="s">
        <v>42</v>
      </c>
      <c r="C39" s="107">
        <v>35000</v>
      </c>
      <c r="D39" s="105" t="s">
        <v>6</v>
      </c>
      <c r="E39" s="10" t="s">
        <v>43</v>
      </c>
      <c r="F39" s="3"/>
    </row>
    <row r="40" spans="1:10" ht="20.100000000000001" customHeight="1" x14ac:dyDescent="0.25">
      <c r="A40" s="105">
        <f t="shared" si="0"/>
        <v>34</v>
      </c>
      <c r="B40" s="106" t="s">
        <v>16</v>
      </c>
      <c r="C40" s="107">
        <v>15800</v>
      </c>
      <c r="D40" s="105" t="s">
        <v>6</v>
      </c>
      <c r="E40" s="10"/>
      <c r="F40" s="3"/>
    </row>
    <row r="41" spans="1:10" ht="20.100000000000001" customHeight="1" x14ac:dyDescent="0.25">
      <c r="A41" s="105">
        <f t="shared" si="0"/>
        <v>35</v>
      </c>
      <c r="B41" s="109" t="s">
        <v>29</v>
      </c>
      <c r="C41" s="107">
        <v>2000</v>
      </c>
      <c r="D41" s="105" t="s">
        <v>147</v>
      </c>
      <c r="E41" s="3"/>
      <c r="F41" s="3"/>
    </row>
    <row r="42" spans="1:10" ht="20.100000000000001" customHeight="1" x14ac:dyDescent="0.25">
      <c r="A42" s="105">
        <f t="shared" si="0"/>
        <v>36</v>
      </c>
      <c r="B42" s="109" t="s">
        <v>145</v>
      </c>
      <c r="C42" s="107">
        <v>4000</v>
      </c>
      <c r="D42" s="105" t="s">
        <v>147</v>
      </c>
      <c r="E42" s="3"/>
      <c r="F42" s="3"/>
    </row>
    <row r="43" spans="1:10" ht="20.100000000000001" customHeight="1" x14ac:dyDescent="0.25">
      <c r="A43" s="105">
        <f t="shared" si="0"/>
        <v>37</v>
      </c>
      <c r="B43" s="106" t="s">
        <v>17</v>
      </c>
      <c r="C43" s="107">
        <v>4000</v>
      </c>
      <c r="D43" s="105" t="s">
        <v>147</v>
      </c>
      <c r="E43" s="3"/>
      <c r="F43" s="3"/>
    </row>
    <row r="44" spans="1:10" ht="20.100000000000001" customHeight="1" x14ac:dyDescent="0.25">
      <c r="A44" s="105">
        <f t="shared" si="0"/>
        <v>38</v>
      </c>
      <c r="B44" s="109" t="s">
        <v>67</v>
      </c>
      <c r="C44" s="107">
        <v>2200</v>
      </c>
      <c r="D44" s="105" t="s">
        <v>147</v>
      </c>
      <c r="E44" s="4" t="s">
        <v>40</v>
      </c>
      <c r="F44" s="3"/>
    </row>
    <row r="45" spans="1:10" ht="20.100000000000001" customHeight="1" x14ac:dyDescent="0.25">
      <c r="A45" s="105">
        <f t="shared" si="0"/>
        <v>39</v>
      </c>
      <c r="B45" s="109" t="s">
        <v>60</v>
      </c>
      <c r="C45" s="107">
        <v>15000</v>
      </c>
      <c r="D45" s="105" t="s">
        <v>6</v>
      </c>
      <c r="E45" s="19" t="s">
        <v>214</v>
      </c>
      <c r="F45" s="3"/>
    </row>
    <row r="46" spans="1:10" ht="20.100000000000001" customHeight="1" x14ac:dyDescent="0.25">
      <c r="A46" s="105">
        <f t="shared" si="0"/>
        <v>40</v>
      </c>
      <c r="B46" s="108" t="s">
        <v>23</v>
      </c>
      <c r="C46" s="107">
        <v>2500</v>
      </c>
      <c r="D46" s="105" t="s">
        <v>24</v>
      </c>
      <c r="F46" s="3"/>
    </row>
    <row r="47" spans="1:10" ht="20.100000000000001" customHeight="1" x14ac:dyDescent="0.25">
      <c r="A47" s="105">
        <f t="shared" si="0"/>
        <v>41</v>
      </c>
      <c r="B47" s="108" t="s">
        <v>59</v>
      </c>
      <c r="C47" s="107">
        <v>6000</v>
      </c>
      <c r="D47" s="105" t="s">
        <v>6</v>
      </c>
      <c r="E47" s="10"/>
      <c r="F47" s="3"/>
    </row>
    <row r="48" spans="1:10" ht="20.100000000000001" customHeight="1" x14ac:dyDescent="0.25">
      <c r="A48" s="105">
        <f t="shared" si="0"/>
        <v>42</v>
      </c>
      <c r="B48" s="109" t="s">
        <v>63</v>
      </c>
      <c r="C48" s="107">
        <v>5000</v>
      </c>
      <c r="D48" s="105" t="s">
        <v>6</v>
      </c>
      <c r="F48" s="3"/>
    </row>
    <row r="49" spans="1:6" ht="20.100000000000001" customHeight="1" x14ac:dyDescent="0.25">
      <c r="A49" s="105">
        <f t="shared" si="0"/>
        <v>43</v>
      </c>
      <c r="B49" s="106" t="s">
        <v>14</v>
      </c>
      <c r="C49" s="101">
        <v>6000</v>
      </c>
      <c r="D49" s="105" t="s">
        <v>6</v>
      </c>
      <c r="E49" s="3"/>
      <c r="F49" s="3"/>
    </row>
    <row r="50" spans="1:6" ht="20.100000000000001" customHeight="1" x14ac:dyDescent="0.25">
      <c r="A50" s="105">
        <f t="shared" si="0"/>
        <v>44</v>
      </c>
      <c r="B50" s="106" t="s">
        <v>8</v>
      </c>
      <c r="C50" s="112">
        <v>17900</v>
      </c>
      <c r="D50" s="105" t="s">
        <v>6</v>
      </c>
      <c r="E50" s="3" t="s">
        <v>9</v>
      </c>
      <c r="F50" s="3"/>
    </row>
    <row r="51" spans="1:6" ht="20.100000000000001" customHeight="1" x14ac:dyDescent="0.25">
      <c r="A51" s="105">
        <f t="shared" si="0"/>
        <v>45</v>
      </c>
      <c r="B51" s="106" t="s">
        <v>13</v>
      </c>
      <c r="C51" s="101">
        <v>10000</v>
      </c>
      <c r="D51" s="105" t="s">
        <v>6</v>
      </c>
      <c r="E51" s="3"/>
      <c r="F51" s="3"/>
    </row>
    <row r="52" spans="1:6" ht="20.100000000000001" customHeight="1" x14ac:dyDescent="0.25">
      <c r="A52" s="105">
        <f t="shared" si="0"/>
        <v>46</v>
      </c>
      <c r="B52" s="108" t="s">
        <v>53</v>
      </c>
      <c r="C52" s="107">
        <v>10000</v>
      </c>
      <c r="D52" s="105" t="s">
        <v>54</v>
      </c>
      <c r="E52" s="3"/>
    </row>
    <row r="53" spans="1:6" ht="20.100000000000001" customHeight="1" x14ac:dyDescent="0.2">
      <c r="A53" s="105">
        <f t="shared" si="0"/>
        <v>47</v>
      </c>
      <c r="B53" s="106" t="s">
        <v>18</v>
      </c>
      <c r="C53" s="107">
        <v>3300</v>
      </c>
      <c r="D53" s="105" t="s">
        <v>138</v>
      </c>
      <c r="E53" s="91" t="s">
        <v>181</v>
      </c>
    </row>
    <row r="54" spans="1:6" ht="20.100000000000001" customHeight="1" x14ac:dyDescent="0.25">
      <c r="A54" s="105">
        <f t="shared" si="0"/>
        <v>48</v>
      </c>
      <c r="B54" s="109" t="s">
        <v>52</v>
      </c>
      <c r="C54" s="107">
        <v>22000</v>
      </c>
      <c r="D54" s="105" t="s">
        <v>6</v>
      </c>
      <c r="E54" s="3"/>
    </row>
    <row r="55" spans="1:6" ht="20.100000000000001" customHeight="1" x14ac:dyDescent="0.25">
      <c r="A55" s="105">
        <f t="shared" si="0"/>
        <v>49</v>
      </c>
      <c r="B55" s="108" t="s">
        <v>49</v>
      </c>
      <c r="C55" s="107">
        <v>12000</v>
      </c>
      <c r="D55" s="105" t="s">
        <v>6</v>
      </c>
      <c r="E55" s="3"/>
    </row>
    <row r="56" spans="1:6" ht="20.100000000000001" customHeight="1" x14ac:dyDescent="0.25">
      <c r="A56" s="105">
        <f t="shared" si="0"/>
        <v>50</v>
      </c>
      <c r="B56" s="111" t="s">
        <v>26</v>
      </c>
      <c r="C56" s="101">
        <v>20000</v>
      </c>
      <c r="D56" s="110" t="s">
        <v>6</v>
      </c>
      <c r="E56" s="3"/>
    </row>
    <row r="57" spans="1:6" ht="20.100000000000001" customHeight="1" x14ac:dyDescent="0.25">
      <c r="A57" s="105">
        <f t="shared" si="0"/>
        <v>51</v>
      </c>
      <c r="B57" s="108" t="s">
        <v>46</v>
      </c>
      <c r="C57" s="107">
        <v>7800</v>
      </c>
      <c r="D57" s="105" t="s">
        <v>6</v>
      </c>
      <c r="E57" s="3"/>
    </row>
    <row r="58" spans="1:6" ht="20.100000000000001" customHeight="1" x14ac:dyDescent="0.25">
      <c r="A58" s="105">
        <f t="shared" si="0"/>
        <v>52</v>
      </c>
      <c r="B58" s="108" t="s">
        <v>22</v>
      </c>
      <c r="C58" s="107">
        <v>6000</v>
      </c>
      <c r="D58" s="105" t="s">
        <v>6</v>
      </c>
      <c r="E58" s="3"/>
    </row>
    <row r="59" spans="1:6" ht="20.100000000000001" customHeight="1" x14ac:dyDescent="0.25">
      <c r="A59" s="105">
        <f t="shared" si="0"/>
        <v>53</v>
      </c>
      <c r="B59" s="108" t="s">
        <v>61</v>
      </c>
      <c r="C59" s="107">
        <v>120000</v>
      </c>
      <c r="D59" s="105" t="s">
        <v>6</v>
      </c>
      <c r="E59" s="4" t="s">
        <v>62</v>
      </c>
    </row>
    <row r="60" spans="1:6" ht="20.100000000000001" customHeight="1" x14ac:dyDescent="0.25">
      <c r="A60" s="105">
        <f t="shared" si="0"/>
        <v>54</v>
      </c>
      <c r="B60" s="106" t="s">
        <v>7</v>
      </c>
      <c r="C60" s="107">
        <v>12600</v>
      </c>
      <c r="D60" s="105" t="s">
        <v>6</v>
      </c>
      <c r="E60" s="3"/>
    </row>
    <row r="63" spans="1:6" ht="20.100000000000001" customHeight="1" x14ac:dyDescent="0.25">
      <c r="B63" s="4" t="s">
        <v>213</v>
      </c>
      <c r="C63" s="92">
        <v>7000</v>
      </c>
      <c r="D63" s="4">
        <v>0.2</v>
      </c>
    </row>
  </sheetData>
  <sortState xmlns:xlrd2="http://schemas.microsoft.com/office/spreadsheetml/2017/richdata2" ref="A7:E60">
    <sortCondition ref="B7:B60"/>
  </sortState>
  <mergeCells count="2">
    <mergeCell ref="A1:D1"/>
    <mergeCell ref="A3:D3"/>
  </mergeCells>
  <hyperlinks>
    <hyperlink ref="E53" r:id="rId1" xr:uid="{00000000-0004-0000-0000-000000000000}"/>
    <hyperlink ref="E39" r:id="rId2" xr:uid="{00000000-0004-0000-0000-000001000000}"/>
    <hyperlink ref="E45" r:id="rId3" xr:uid="{00000000-0004-0000-0000-000002000000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0"/>
  <sheetViews>
    <sheetView workbookViewId="0">
      <selection activeCell="C5" sqref="C5"/>
    </sheetView>
  </sheetViews>
  <sheetFormatPr defaultColWidth="8.85546875" defaultRowHeight="20.100000000000001" customHeight="1" x14ac:dyDescent="0.25"/>
  <cols>
    <col min="1" max="1" width="15.7109375" style="14" customWidth="1"/>
    <col min="2" max="2" width="25" style="14" customWidth="1"/>
    <col min="3" max="3" width="21.42578125" style="14" customWidth="1"/>
    <col min="4" max="4" width="9.85546875" style="14" customWidth="1"/>
    <col min="5" max="5" width="14.140625" style="15" customWidth="1"/>
    <col min="6" max="6" width="11.42578125" style="15" customWidth="1"/>
    <col min="7" max="7" width="14.140625" style="15" customWidth="1"/>
    <col min="8" max="8" width="14.5703125" style="15" customWidth="1"/>
    <col min="9" max="16384" width="8.85546875" style="14"/>
  </cols>
  <sheetData>
    <row r="1" spans="1:8" ht="20.100000000000001" customHeight="1" x14ac:dyDescent="0.25">
      <c r="A1" s="176" t="s">
        <v>135</v>
      </c>
      <c r="B1" s="176"/>
      <c r="C1" s="176"/>
      <c r="D1" s="176"/>
    </row>
    <row r="3" spans="1:8" s="16" customFormat="1" ht="20.100000000000001" customHeight="1" x14ac:dyDescent="0.25">
      <c r="A3" s="172" t="s">
        <v>68</v>
      </c>
      <c r="B3" s="172"/>
      <c r="C3" s="172" t="s">
        <v>69</v>
      </c>
      <c r="D3" s="172" t="s">
        <v>70</v>
      </c>
      <c r="E3" s="173" t="s">
        <v>71</v>
      </c>
      <c r="F3" s="173"/>
      <c r="G3" s="93" t="s">
        <v>72</v>
      </c>
      <c r="H3" s="93" t="s">
        <v>73</v>
      </c>
    </row>
    <row r="4" spans="1:8" s="16" customFormat="1" ht="20.100000000000001" customHeight="1" x14ac:dyDescent="0.25">
      <c r="A4" s="172"/>
      <c r="B4" s="172"/>
      <c r="C4" s="172"/>
      <c r="D4" s="172"/>
      <c r="E4" s="93" t="s">
        <v>74</v>
      </c>
      <c r="F4" s="93" t="s">
        <v>75</v>
      </c>
      <c r="G4" s="93" t="s">
        <v>76</v>
      </c>
      <c r="H4" s="93" t="s">
        <v>72</v>
      </c>
    </row>
    <row r="5" spans="1:8" ht="20.100000000000001" customHeight="1" x14ac:dyDescent="0.25">
      <c r="A5" s="172" t="s">
        <v>77</v>
      </c>
      <c r="B5" s="94" t="s">
        <v>78</v>
      </c>
      <c r="C5" s="94" t="s">
        <v>5</v>
      </c>
      <c r="D5" s="95">
        <v>200</v>
      </c>
      <c r="E5" s="96">
        <f>'tabel harga'!C11</f>
        <v>10500</v>
      </c>
      <c r="F5" s="96">
        <f t="shared" ref="F5:F14" si="0">E5/1000</f>
        <v>10.5</v>
      </c>
      <c r="G5" s="97">
        <f>F5*D5</f>
        <v>2100</v>
      </c>
      <c r="H5" s="97"/>
    </row>
    <row r="6" spans="1:8" ht="20.100000000000001" customHeight="1" x14ac:dyDescent="0.25">
      <c r="A6" s="172"/>
      <c r="B6" s="53" t="s">
        <v>79</v>
      </c>
      <c r="C6" s="53" t="s">
        <v>7</v>
      </c>
      <c r="D6" s="77">
        <v>25</v>
      </c>
      <c r="E6" s="96">
        <f>'tabel harga'!C60</f>
        <v>12600</v>
      </c>
      <c r="F6" s="96">
        <f t="shared" si="0"/>
        <v>12.6</v>
      </c>
      <c r="G6" s="97">
        <f t="shared" ref="G6:G14" si="1">F6*D6</f>
        <v>315</v>
      </c>
      <c r="H6" s="97"/>
    </row>
    <row r="7" spans="1:8" ht="20.100000000000001" customHeight="1" x14ac:dyDescent="0.25">
      <c r="A7" s="172"/>
      <c r="B7" s="53"/>
      <c r="C7" s="53" t="s">
        <v>8</v>
      </c>
      <c r="D7" s="77">
        <v>25</v>
      </c>
      <c r="E7" s="96">
        <f>'tabel harga'!C50</f>
        <v>17900</v>
      </c>
      <c r="F7" s="96">
        <f t="shared" si="0"/>
        <v>17.899999999999999</v>
      </c>
      <c r="G7" s="97">
        <f t="shared" si="1"/>
        <v>447.49999999999994</v>
      </c>
      <c r="H7" s="97"/>
    </row>
    <row r="8" spans="1:8" ht="20.100000000000001" customHeight="1" x14ac:dyDescent="0.25">
      <c r="A8" s="172"/>
      <c r="B8" s="53"/>
      <c r="C8" s="53" t="s">
        <v>10</v>
      </c>
      <c r="D8" s="77">
        <v>25</v>
      </c>
      <c r="E8" s="96">
        <f>'tabel harga'!C14</f>
        <v>13000</v>
      </c>
      <c r="F8" s="96">
        <f t="shared" si="0"/>
        <v>13</v>
      </c>
      <c r="G8" s="97">
        <f t="shared" si="1"/>
        <v>325</v>
      </c>
      <c r="H8" s="97"/>
    </row>
    <row r="9" spans="1:8" ht="20.100000000000001" customHeight="1" x14ac:dyDescent="0.25">
      <c r="A9" s="172"/>
      <c r="B9" s="53" t="s">
        <v>80</v>
      </c>
      <c r="C9" s="53" t="s">
        <v>11</v>
      </c>
      <c r="D9" s="77">
        <v>60</v>
      </c>
      <c r="E9" s="96">
        <f>'tabel harga'!C19</f>
        <v>107800</v>
      </c>
      <c r="F9" s="96">
        <f t="shared" si="0"/>
        <v>107.8</v>
      </c>
      <c r="G9" s="97">
        <f t="shared" si="1"/>
        <v>6468</v>
      </c>
      <c r="H9" s="97"/>
    </row>
    <row r="10" spans="1:8" ht="20.100000000000001" customHeight="1" x14ac:dyDescent="0.25">
      <c r="A10" s="172"/>
      <c r="B10" s="53"/>
      <c r="C10" s="53" t="s">
        <v>12</v>
      </c>
      <c r="D10" s="77">
        <v>5</v>
      </c>
      <c r="E10" s="96">
        <f>'tabel harga'!C38</f>
        <v>9181.8181818181802</v>
      </c>
      <c r="F10" s="96">
        <f t="shared" si="0"/>
        <v>9.1818181818181799</v>
      </c>
      <c r="G10" s="97">
        <f t="shared" si="1"/>
        <v>45.909090909090899</v>
      </c>
      <c r="H10" s="97"/>
    </row>
    <row r="11" spans="1:8" ht="20.100000000000001" customHeight="1" x14ac:dyDescent="0.25">
      <c r="A11" s="172"/>
      <c r="B11" s="53" t="s">
        <v>81</v>
      </c>
      <c r="C11" s="53" t="s">
        <v>13</v>
      </c>
      <c r="D11" s="77">
        <v>80</v>
      </c>
      <c r="E11" s="96">
        <f>'tabel harga'!C51</f>
        <v>10000</v>
      </c>
      <c r="F11" s="96">
        <f t="shared" si="0"/>
        <v>10</v>
      </c>
      <c r="G11" s="97">
        <f t="shared" si="1"/>
        <v>800</v>
      </c>
      <c r="H11" s="97"/>
    </row>
    <row r="12" spans="1:8" ht="20.100000000000001" customHeight="1" x14ac:dyDescent="0.25">
      <c r="A12" s="172"/>
      <c r="B12" s="53"/>
      <c r="C12" s="53" t="s">
        <v>12</v>
      </c>
      <c r="D12" s="77">
        <v>5</v>
      </c>
      <c r="E12" s="96">
        <f>'tabel harga'!C38</f>
        <v>9181.8181818181802</v>
      </c>
      <c r="F12" s="96">
        <f t="shared" si="0"/>
        <v>9.1818181818181799</v>
      </c>
      <c r="G12" s="97">
        <f t="shared" si="1"/>
        <v>45.909090909090899</v>
      </c>
      <c r="H12" s="97"/>
    </row>
    <row r="13" spans="1:8" ht="20.100000000000001" customHeight="1" x14ac:dyDescent="0.25">
      <c r="A13" s="172"/>
      <c r="B13" s="53" t="s">
        <v>82</v>
      </c>
      <c r="C13" s="53" t="s">
        <v>15</v>
      </c>
      <c r="D13" s="77">
        <v>10</v>
      </c>
      <c r="E13" s="96">
        <f>'tabel harga'!C16</f>
        <v>33200</v>
      </c>
      <c r="F13" s="96">
        <f t="shared" si="0"/>
        <v>33.200000000000003</v>
      </c>
      <c r="G13" s="97">
        <f t="shared" si="1"/>
        <v>332</v>
      </c>
      <c r="H13" s="97"/>
    </row>
    <row r="14" spans="1:8" ht="20.100000000000001" customHeight="1" x14ac:dyDescent="0.25">
      <c r="A14" s="172"/>
      <c r="B14" s="53" t="s">
        <v>83</v>
      </c>
      <c r="C14" s="53" t="s">
        <v>16</v>
      </c>
      <c r="D14" s="77">
        <v>100</v>
      </c>
      <c r="E14" s="96">
        <f>'tabel harga'!C40</f>
        <v>15800</v>
      </c>
      <c r="F14" s="96">
        <f t="shared" si="0"/>
        <v>15.8</v>
      </c>
      <c r="G14" s="97">
        <f t="shared" si="1"/>
        <v>1580</v>
      </c>
      <c r="H14" s="97"/>
    </row>
    <row r="15" spans="1:8" ht="20.100000000000001" customHeight="1" x14ac:dyDescent="0.25">
      <c r="A15" s="172"/>
      <c r="B15" s="53" t="s">
        <v>84</v>
      </c>
      <c r="C15" s="53" t="s">
        <v>17</v>
      </c>
      <c r="D15" s="77">
        <v>70</v>
      </c>
      <c r="E15" s="96"/>
      <c r="F15" s="96"/>
      <c r="G15" s="97">
        <f>'tabel harga'!C43</f>
        <v>4000</v>
      </c>
      <c r="H15" s="97"/>
    </row>
    <row r="16" spans="1:8" ht="20.100000000000001" customHeight="1" x14ac:dyDescent="0.25">
      <c r="A16" s="172"/>
      <c r="B16" s="53" t="s">
        <v>18</v>
      </c>
      <c r="C16" s="53" t="s">
        <v>18</v>
      </c>
      <c r="D16" s="77" t="s">
        <v>85</v>
      </c>
      <c r="E16" s="96"/>
      <c r="F16" s="96"/>
      <c r="G16" s="97">
        <f>'tabel harga'!C53</f>
        <v>3300</v>
      </c>
      <c r="H16" s="96"/>
    </row>
    <row r="17" spans="1:8" ht="20.100000000000001" customHeight="1" x14ac:dyDescent="0.25">
      <c r="A17" s="172"/>
      <c r="B17" s="53" t="s">
        <v>19</v>
      </c>
      <c r="C17" s="53" t="s">
        <v>19</v>
      </c>
      <c r="D17" s="77" t="s">
        <v>86</v>
      </c>
      <c r="E17" s="96"/>
      <c r="F17" s="96"/>
      <c r="G17" s="97">
        <f>'tabel harga'!C7</f>
        <v>1250</v>
      </c>
      <c r="H17" s="96"/>
    </row>
    <row r="18" spans="1:8" ht="20.100000000000001" customHeight="1" x14ac:dyDescent="0.25">
      <c r="A18" s="98"/>
      <c r="B18" s="98"/>
      <c r="C18" s="98"/>
      <c r="D18" s="98"/>
      <c r="E18" s="171" t="s">
        <v>139</v>
      </c>
      <c r="F18" s="171"/>
      <c r="G18" s="171"/>
      <c r="H18" s="99">
        <f>SUM(G5:G17)</f>
        <v>21009.31818181818</v>
      </c>
    </row>
    <row r="19" spans="1:8" ht="20.100000000000001" customHeight="1" x14ac:dyDescent="0.25">
      <c r="A19" s="174"/>
      <c r="B19" s="174"/>
      <c r="C19" s="174"/>
      <c r="D19" s="174"/>
    </row>
    <row r="20" spans="1:8" ht="20.100000000000001" customHeight="1" x14ac:dyDescent="0.25">
      <c r="A20" s="13"/>
      <c r="B20" s="13"/>
      <c r="C20" s="13"/>
      <c r="D20" s="13"/>
    </row>
    <row r="21" spans="1:8" s="16" customFormat="1" ht="20.100000000000001" customHeight="1" x14ac:dyDescent="0.25">
      <c r="A21" s="172" t="s">
        <v>87</v>
      </c>
      <c r="B21" s="172"/>
      <c r="C21" s="172" t="s">
        <v>69</v>
      </c>
      <c r="D21" s="172" t="s">
        <v>70</v>
      </c>
      <c r="E21" s="173" t="s">
        <v>71</v>
      </c>
      <c r="F21" s="173"/>
      <c r="G21" s="93" t="s">
        <v>72</v>
      </c>
      <c r="H21" s="93" t="s">
        <v>73</v>
      </c>
    </row>
    <row r="22" spans="1:8" s="16" customFormat="1" ht="20.100000000000001" customHeight="1" x14ac:dyDescent="0.25">
      <c r="A22" s="172"/>
      <c r="B22" s="172"/>
      <c r="C22" s="172"/>
      <c r="D22" s="172"/>
      <c r="E22" s="93" t="s">
        <v>74</v>
      </c>
      <c r="F22" s="93" t="s">
        <v>75</v>
      </c>
      <c r="G22" s="93" t="s">
        <v>76</v>
      </c>
      <c r="H22" s="93" t="s">
        <v>72</v>
      </c>
    </row>
    <row r="23" spans="1:8" ht="20.100000000000001" customHeight="1" x14ac:dyDescent="0.25">
      <c r="A23" s="172" t="s">
        <v>77</v>
      </c>
      <c r="B23" s="94" t="s">
        <v>78</v>
      </c>
      <c r="C23" s="94" t="s">
        <v>5</v>
      </c>
      <c r="D23" s="95">
        <v>200</v>
      </c>
      <c r="E23" s="96">
        <f>'tabel harga'!C11</f>
        <v>10500</v>
      </c>
      <c r="F23" s="96">
        <f t="shared" ref="F23:F34" si="2">E23/1000</f>
        <v>10.5</v>
      </c>
      <c r="G23" s="97">
        <f t="shared" ref="G23:G34" si="3">F23*D23</f>
        <v>2100</v>
      </c>
      <c r="H23" s="97"/>
    </row>
    <row r="24" spans="1:8" ht="20.100000000000001" customHeight="1" x14ac:dyDescent="0.25">
      <c r="A24" s="172"/>
      <c r="B24" s="53" t="s">
        <v>88</v>
      </c>
      <c r="C24" s="53" t="s">
        <v>20</v>
      </c>
      <c r="D24" s="77">
        <v>25</v>
      </c>
      <c r="E24" s="96">
        <f>'tabel harga'!C27</f>
        <v>9000</v>
      </c>
      <c r="F24" s="96">
        <f t="shared" si="2"/>
        <v>9</v>
      </c>
      <c r="G24" s="97">
        <f t="shared" si="3"/>
        <v>225</v>
      </c>
      <c r="H24" s="97"/>
    </row>
    <row r="25" spans="1:8" ht="20.100000000000001" customHeight="1" x14ac:dyDescent="0.25">
      <c r="A25" s="172"/>
      <c r="B25" s="53"/>
      <c r="C25" s="53" t="s">
        <v>21</v>
      </c>
      <c r="D25" s="77">
        <v>25</v>
      </c>
      <c r="E25" s="96">
        <f>'tabel harga'!C20</f>
        <v>15000</v>
      </c>
      <c r="F25" s="96">
        <f t="shared" si="2"/>
        <v>15</v>
      </c>
      <c r="G25" s="97">
        <f t="shared" si="3"/>
        <v>375</v>
      </c>
      <c r="H25" s="97"/>
    </row>
    <row r="26" spans="1:8" ht="20.100000000000001" customHeight="1" x14ac:dyDescent="0.25">
      <c r="A26" s="172"/>
      <c r="B26" s="53"/>
      <c r="C26" s="53" t="s">
        <v>22</v>
      </c>
      <c r="D26" s="77">
        <v>25</v>
      </c>
      <c r="E26" s="96">
        <f>'tabel harga'!C58</f>
        <v>6000</v>
      </c>
      <c r="F26" s="96">
        <f t="shared" si="2"/>
        <v>6</v>
      </c>
      <c r="G26" s="97">
        <f t="shared" si="3"/>
        <v>150</v>
      </c>
      <c r="H26" s="97"/>
    </row>
    <row r="27" spans="1:8" ht="20.100000000000001" customHeight="1" x14ac:dyDescent="0.25">
      <c r="A27" s="172"/>
      <c r="B27" s="53"/>
      <c r="C27" s="53" t="s">
        <v>23</v>
      </c>
      <c r="D27" s="77">
        <v>40</v>
      </c>
      <c r="E27" s="96">
        <f>'tabel harga'!C46</f>
        <v>2500</v>
      </c>
      <c r="F27" s="96">
        <f t="shared" si="2"/>
        <v>2.5</v>
      </c>
      <c r="G27" s="97">
        <f t="shared" si="3"/>
        <v>100</v>
      </c>
      <c r="H27" s="97"/>
    </row>
    <row r="28" spans="1:8" ht="20.100000000000001" customHeight="1" x14ac:dyDescent="0.25">
      <c r="A28" s="172"/>
      <c r="B28" s="53" t="s">
        <v>89</v>
      </c>
      <c r="C28" s="53" t="s">
        <v>25</v>
      </c>
      <c r="D28" s="77">
        <v>100</v>
      </c>
      <c r="E28" s="96">
        <f>'tabel harga'!C18</f>
        <v>33600</v>
      </c>
      <c r="F28" s="96">
        <f t="shared" si="2"/>
        <v>33.6</v>
      </c>
      <c r="G28" s="97">
        <f t="shared" si="3"/>
        <v>3360</v>
      </c>
      <c r="H28" s="97"/>
    </row>
    <row r="29" spans="1:8" ht="20.100000000000001" customHeight="1" x14ac:dyDescent="0.25">
      <c r="A29" s="172"/>
      <c r="B29" s="53"/>
      <c r="C29" s="53" t="s">
        <v>12</v>
      </c>
      <c r="D29" s="77">
        <v>5</v>
      </c>
      <c r="E29" s="96">
        <f>'tabel harga'!C38</f>
        <v>9181.8181818181802</v>
      </c>
      <c r="F29" s="96">
        <f t="shared" si="2"/>
        <v>9.1818181818181799</v>
      </c>
      <c r="G29" s="97">
        <f t="shared" si="3"/>
        <v>45.909090909090899</v>
      </c>
      <c r="H29" s="97"/>
    </row>
    <row r="30" spans="1:8" ht="20.100000000000001" customHeight="1" x14ac:dyDescent="0.25">
      <c r="A30" s="172"/>
      <c r="B30" s="53" t="s">
        <v>90</v>
      </c>
      <c r="C30" s="53" t="s">
        <v>26</v>
      </c>
      <c r="D30" s="77">
        <v>15</v>
      </c>
      <c r="E30" s="96">
        <f>'tabel harga'!C56</f>
        <v>20000</v>
      </c>
      <c r="F30" s="96">
        <f t="shared" si="2"/>
        <v>20</v>
      </c>
      <c r="G30" s="97">
        <f t="shared" si="3"/>
        <v>300</v>
      </c>
      <c r="H30" s="97"/>
    </row>
    <row r="31" spans="1:8" ht="20.100000000000001" customHeight="1" x14ac:dyDescent="0.25">
      <c r="A31" s="172"/>
      <c r="B31" s="53"/>
      <c r="C31" s="53" t="s">
        <v>27</v>
      </c>
      <c r="D31" s="77">
        <v>15</v>
      </c>
      <c r="E31" s="96">
        <f>'tabel harga'!C28</f>
        <v>24200</v>
      </c>
      <c r="F31" s="96">
        <f t="shared" si="2"/>
        <v>24.2</v>
      </c>
      <c r="G31" s="97">
        <f t="shared" si="3"/>
        <v>363</v>
      </c>
      <c r="H31" s="97"/>
    </row>
    <row r="32" spans="1:8" ht="20.100000000000001" customHeight="1" x14ac:dyDescent="0.25">
      <c r="A32" s="172"/>
      <c r="B32" s="53"/>
      <c r="C32" s="53" t="s">
        <v>12</v>
      </c>
      <c r="D32" s="77">
        <v>5</v>
      </c>
      <c r="E32" s="96">
        <f>'tabel harga'!C38</f>
        <v>9181.8181818181802</v>
      </c>
      <c r="F32" s="96">
        <f t="shared" si="2"/>
        <v>9.1818181818181799</v>
      </c>
      <c r="G32" s="97">
        <f t="shared" si="3"/>
        <v>45.909090909090899</v>
      </c>
      <c r="H32" s="97"/>
    </row>
    <row r="33" spans="1:8" ht="20.100000000000001" customHeight="1" x14ac:dyDescent="0.25">
      <c r="A33" s="172"/>
      <c r="B33" s="53" t="s">
        <v>82</v>
      </c>
      <c r="C33" s="53" t="s">
        <v>15</v>
      </c>
      <c r="D33" s="77">
        <v>10</v>
      </c>
      <c r="E33" s="96">
        <f>'tabel harga'!C16</f>
        <v>33200</v>
      </c>
      <c r="F33" s="96">
        <f t="shared" si="2"/>
        <v>33.200000000000003</v>
      </c>
      <c r="G33" s="97">
        <f t="shared" si="3"/>
        <v>332</v>
      </c>
      <c r="H33" s="97"/>
    </row>
    <row r="34" spans="1:8" ht="20.100000000000001" customHeight="1" x14ac:dyDescent="0.25">
      <c r="A34" s="172"/>
      <c r="B34" s="53" t="s">
        <v>83</v>
      </c>
      <c r="C34" s="53" t="s">
        <v>14</v>
      </c>
      <c r="D34" s="77">
        <v>180</v>
      </c>
      <c r="E34" s="96">
        <f>'tabel harga'!C49</f>
        <v>6000</v>
      </c>
      <c r="F34" s="96">
        <f t="shared" si="2"/>
        <v>6</v>
      </c>
      <c r="G34" s="97">
        <f t="shared" si="3"/>
        <v>1080</v>
      </c>
      <c r="H34" s="97"/>
    </row>
    <row r="35" spans="1:8" ht="20.100000000000001" customHeight="1" x14ac:dyDescent="0.25">
      <c r="A35" s="172"/>
      <c r="B35" s="53" t="s">
        <v>84</v>
      </c>
      <c r="C35" s="53" t="s">
        <v>29</v>
      </c>
      <c r="D35" s="77">
        <v>70</v>
      </c>
      <c r="E35" s="96"/>
      <c r="F35" s="96"/>
      <c r="G35" s="97">
        <f>'tabel harga'!C41</f>
        <v>2000</v>
      </c>
      <c r="H35" s="97"/>
    </row>
    <row r="36" spans="1:8" ht="20.100000000000001" customHeight="1" x14ac:dyDescent="0.25">
      <c r="A36" s="172"/>
      <c r="B36" s="53" t="s">
        <v>30</v>
      </c>
      <c r="C36" s="53" t="s">
        <v>30</v>
      </c>
      <c r="D36" s="77" t="s">
        <v>91</v>
      </c>
      <c r="E36" s="96"/>
      <c r="F36" s="96"/>
      <c r="G36" s="97">
        <f>'tabel harga'!C26</f>
        <v>4500</v>
      </c>
      <c r="H36" s="97"/>
    </row>
    <row r="37" spans="1:8" ht="20.100000000000001" customHeight="1" x14ac:dyDescent="0.25">
      <c r="A37" s="172"/>
      <c r="B37" s="53" t="s">
        <v>19</v>
      </c>
      <c r="C37" s="53" t="s">
        <v>19</v>
      </c>
      <c r="D37" s="77" t="s">
        <v>86</v>
      </c>
      <c r="E37" s="96"/>
      <c r="F37" s="96"/>
      <c r="G37" s="97">
        <f>'tabel harga'!C7</f>
        <v>1250</v>
      </c>
      <c r="H37" s="97"/>
    </row>
    <row r="38" spans="1:8" ht="20.100000000000001" customHeight="1" x14ac:dyDescent="0.25">
      <c r="A38" s="98"/>
      <c r="B38" s="98"/>
      <c r="C38" s="98"/>
      <c r="D38" s="98"/>
      <c r="E38" s="171" t="s">
        <v>139</v>
      </c>
      <c r="F38" s="171"/>
      <c r="G38" s="171"/>
      <c r="H38" s="99">
        <f>SUM(G23:G37)</f>
        <v>16226.818181818182</v>
      </c>
    </row>
    <row r="41" spans="1:8" s="16" customFormat="1" ht="20.100000000000001" customHeight="1" x14ac:dyDescent="0.25">
      <c r="A41" s="172" t="s">
        <v>92</v>
      </c>
      <c r="B41" s="172"/>
      <c r="C41" s="172" t="s">
        <v>69</v>
      </c>
      <c r="D41" s="172" t="s">
        <v>70</v>
      </c>
      <c r="E41" s="173" t="s">
        <v>71</v>
      </c>
      <c r="F41" s="173"/>
      <c r="G41" s="93" t="s">
        <v>72</v>
      </c>
      <c r="H41" s="93" t="s">
        <v>73</v>
      </c>
    </row>
    <row r="42" spans="1:8" s="16" customFormat="1" ht="20.100000000000001" customHeight="1" x14ac:dyDescent="0.25">
      <c r="A42" s="172"/>
      <c r="B42" s="172"/>
      <c r="C42" s="172"/>
      <c r="D42" s="172"/>
      <c r="E42" s="93" t="s">
        <v>74</v>
      </c>
      <c r="F42" s="93" t="s">
        <v>75</v>
      </c>
      <c r="G42" s="93" t="s">
        <v>76</v>
      </c>
      <c r="H42" s="93" t="s">
        <v>72</v>
      </c>
    </row>
    <row r="43" spans="1:8" ht="20.100000000000001" customHeight="1" x14ac:dyDescent="0.25">
      <c r="A43" s="172" t="s">
        <v>77</v>
      </c>
      <c r="B43" s="53" t="s">
        <v>93</v>
      </c>
      <c r="C43" s="53" t="s">
        <v>94</v>
      </c>
      <c r="D43" s="77">
        <v>200</v>
      </c>
      <c r="E43" s="96">
        <f>'tabel harga'!C11</f>
        <v>10500</v>
      </c>
      <c r="F43" s="96">
        <f t="shared" ref="F43:F53" si="4">E43/1000</f>
        <v>10.5</v>
      </c>
      <c r="G43" s="97">
        <f t="shared" ref="G43:G53" si="5">F43*D43</f>
        <v>2100</v>
      </c>
      <c r="H43" s="97"/>
    </row>
    <row r="44" spans="1:8" ht="20.100000000000001" customHeight="1" x14ac:dyDescent="0.25">
      <c r="A44" s="172"/>
      <c r="B44" s="53" t="s">
        <v>95</v>
      </c>
      <c r="C44" s="53" t="s">
        <v>20</v>
      </c>
      <c r="D44" s="77">
        <v>25</v>
      </c>
      <c r="E44" s="96">
        <f>'tabel harga'!C27</f>
        <v>9000</v>
      </c>
      <c r="F44" s="96">
        <f t="shared" si="4"/>
        <v>9</v>
      </c>
      <c r="G44" s="97">
        <f t="shared" si="5"/>
        <v>225</v>
      </c>
      <c r="H44" s="97"/>
    </row>
    <row r="45" spans="1:8" ht="20.100000000000001" customHeight="1" x14ac:dyDescent="0.25">
      <c r="A45" s="172"/>
      <c r="B45" s="53"/>
      <c r="C45" s="53" t="s">
        <v>22</v>
      </c>
      <c r="D45" s="77">
        <v>25</v>
      </c>
      <c r="E45" s="96">
        <f>'tabel harga'!C58</f>
        <v>6000</v>
      </c>
      <c r="F45" s="96">
        <f t="shared" si="4"/>
        <v>6</v>
      </c>
      <c r="G45" s="97">
        <f t="shared" si="5"/>
        <v>150</v>
      </c>
      <c r="H45" s="97"/>
    </row>
    <row r="46" spans="1:8" ht="20.100000000000001" customHeight="1" x14ac:dyDescent="0.25">
      <c r="A46" s="172"/>
      <c r="B46" s="53"/>
      <c r="C46" s="53" t="s">
        <v>31</v>
      </c>
      <c r="D46" s="77">
        <v>25</v>
      </c>
      <c r="E46" s="96">
        <f>'tabel harga'!C33</f>
        <v>5000</v>
      </c>
      <c r="F46" s="96">
        <f t="shared" si="4"/>
        <v>5</v>
      </c>
      <c r="G46" s="97">
        <f t="shared" si="5"/>
        <v>125</v>
      </c>
      <c r="H46" s="97"/>
    </row>
    <row r="47" spans="1:8" ht="20.100000000000001" customHeight="1" x14ac:dyDescent="0.25">
      <c r="A47" s="172"/>
      <c r="B47" s="53"/>
      <c r="C47" s="53" t="s">
        <v>32</v>
      </c>
      <c r="D47" s="77">
        <v>25</v>
      </c>
      <c r="E47" s="96">
        <f>'tabel harga'!C34</f>
        <v>7000</v>
      </c>
      <c r="F47" s="96">
        <f t="shared" si="4"/>
        <v>7</v>
      </c>
      <c r="G47" s="97">
        <f t="shared" si="5"/>
        <v>175</v>
      </c>
      <c r="H47" s="97"/>
    </row>
    <row r="48" spans="1:8" ht="20.100000000000001" customHeight="1" x14ac:dyDescent="0.25">
      <c r="A48" s="172"/>
      <c r="B48" s="53" t="s">
        <v>96</v>
      </c>
      <c r="C48" s="53" t="s">
        <v>33</v>
      </c>
      <c r="D48" s="77">
        <v>50</v>
      </c>
      <c r="E48" s="96">
        <f>'tabel harga'!C8</f>
        <v>29600</v>
      </c>
      <c r="F48" s="96">
        <f t="shared" si="4"/>
        <v>29.6</v>
      </c>
      <c r="G48" s="97">
        <f t="shared" si="5"/>
        <v>1480</v>
      </c>
      <c r="H48" s="97"/>
    </row>
    <row r="49" spans="1:8" ht="20.100000000000001" customHeight="1" x14ac:dyDescent="0.25">
      <c r="A49" s="172"/>
      <c r="B49" s="53"/>
      <c r="C49" s="53" t="s">
        <v>36</v>
      </c>
      <c r="D49" s="77">
        <v>5</v>
      </c>
      <c r="E49" s="96">
        <f>'tabel harga'!C15</f>
        <v>33200</v>
      </c>
      <c r="F49" s="96">
        <f t="shared" si="4"/>
        <v>33.200000000000003</v>
      </c>
      <c r="G49" s="97">
        <f t="shared" si="5"/>
        <v>166</v>
      </c>
      <c r="H49" s="97"/>
    </row>
    <row r="50" spans="1:8" ht="20.100000000000001" customHeight="1" x14ac:dyDescent="0.25">
      <c r="A50" s="172"/>
      <c r="B50" s="53" t="s">
        <v>82</v>
      </c>
      <c r="C50" s="53" t="s">
        <v>15</v>
      </c>
      <c r="D50" s="77">
        <v>10</v>
      </c>
      <c r="E50" s="96">
        <f>'tabel harga'!C16</f>
        <v>33200</v>
      </c>
      <c r="F50" s="96">
        <f t="shared" si="4"/>
        <v>33.200000000000003</v>
      </c>
      <c r="G50" s="97">
        <f t="shared" si="5"/>
        <v>332</v>
      </c>
      <c r="H50" s="97"/>
    </row>
    <row r="51" spans="1:8" ht="20.100000000000001" customHeight="1" x14ac:dyDescent="0.25">
      <c r="A51" s="172"/>
      <c r="B51" s="53" t="s">
        <v>97</v>
      </c>
      <c r="C51" s="53" t="s">
        <v>37</v>
      </c>
      <c r="D51" s="77">
        <v>50</v>
      </c>
      <c r="E51" s="96">
        <f>'tabel harga'!C32</f>
        <v>18200</v>
      </c>
      <c r="F51" s="96">
        <f t="shared" si="4"/>
        <v>18.2</v>
      </c>
      <c r="G51" s="97">
        <f t="shared" si="5"/>
        <v>910</v>
      </c>
      <c r="H51" s="97"/>
    </row>
    <row r="52" spans="1:8" ht="20.100000000000001" customHeight="1" x14ac:dyDescent="0.25">
      <c r="A52" s="172"/>
      <c r="B52" s="53"/>
      <c r="C52" s="53" t="s">
        <v>31</v>
      </c>
      <c r="D52" s="77">
        <v>50</v>
      </c>
      <c r="E52" s="96">
        <f>'tabel harga'!C33</f>
        <v>5000</v>
      </c>
      <c r="F52" s="96">
        <f t="shared" si="4"/>
        <v>5</v>
      </c>
      <c r="G52" s="97">
        <f t="shared" si="5"/>
        <v>250</v>
      </c>
      <c r="H52" s="97"/>
    </row>
    <row r="53" spans="1:8" ht="20.100000000000001" customHeight="1" x14ac:dyDescent="0.25">
      <c r="A53" s="172"/>
      <c r="B53" s="53" t="s">
        <v>83</v>
      </c>
      <c r="C53" s="53" t="s">
        <v>38</v>
      </c>
      <c r="D53" s="77">
        <v>190</v>
      </c>
      <c r="E53" s="96">
        <f>'tabel harga'!C36</f>
        <v>14500</v>
      </c>
      <c r="F53" s="96">
        <f t="shared" si="4"/>
        <v>14.5</v>
      </c>
      <c r="G53" s="97">
        <f t="shared" si="5"/>
        <v>2755</v>
      </c>
      <c r="H53" s="97"/>
    </row>
    <row r="54" spans="1:8" ht="20.100000000000001" customHeight="1" x14ac:dyDescent="0.25">
      <c r="A54" s="172"/>
      <c r="B54" s="53" t="s">
        <v>84</v>
      </c>
      <c r="C54" s="53" t="s">
        <v>39</v>
      </c>
      <c r="D54" s="77">
        <v>70</v>
      </c>
      <c r="E54" s="96"/>
      <c r="F54" s="96"/>
      <c r="G54" s="96">
        <f>'tabel harga'!C13</f>
        <v>2500</v>
      </c>
      <c r="H54" s="97"/>
    </row>
    <row r="55" spans="1:8" ht="20.100000000000001" customHeight="1" x14ac:dyDescent="0.25">
      <c r="A55" s="172"/>
      <c r="B55" s="53" t="s">
        <v>18</v>
      </c>
      <c r="C55" s="53" t="s">
        <v>18</v>
      </c>
      <c r="D55" s="77" t="s">
        <v>85</v>
      </c>
      <c r="E55" s="96"/>
      <c r="F55" s="96"/>
      <c r="G55" s="97">
        <f>'tabel harga'!C53</f>
        <v>3300</v>
      </c>
      <c r="H55" s="97"/>
    </row>
    <row r="56" spans="1:8" ht="20.100000000000001" customHeight="1" x14ac:dyDescent="0.25">
      <c r="A56" s="172"/>
      <c r="B56" s="53" t="s">
        <v>19</v>
      </c>
      <c r="C56" s="53" t="s">
        <v>19</v>
      </c>
      <c r="D56" s="77" t="s">
        <v>86</v>
      </c>
      <c r="E56" s="96"/>
      <c r="F56" s="96"/>
      <c r="G56" s="97">
        <f>'tabel harga'!C7</f>
        <v>1250</v>
      </c>
      <c r="H56" s="97"/>
    </row>
    <row r="57" spans="1:8" ht="20.100000000000001" customHeight="1" x14ac:dyDescent="0.25">
      <c r="A57" s="95"/>
      <c r="B57" s="95"/>
      <c r="C57" s="95"/>
      <c r="D57" s="95"/>
      <c r="E57" s="171" t="s">
        <v>139</v>
      </c>
      <c r="F57" s="171"/>
      <c r="G57" s="171"/>
      <c r="H57" s="99">
        <f>SUM(G43:G56)</f>
        <v>15718</v>
      </c>
    </row>
    <row r="58" spans="1:8" ht="20.100000000000001" customHeight="1" x14ac:dyDescent="0.25">
      <c r="A58" s="17"/>
      <c r="B58" s="17"/>
      <c r="C58" s="17"/>
      <c r="D58" s="17"/>
    </row>
    <row r="59" spans="1:8" ht="20.100000000000001" customHeight="1" x14ac:dyDescent="0.25">
      <c r="A59" s="17"/>
      <c r="B59" s="17"/>
      <c r="C59" s="17"/>
      <c r="D59" s="17"/>
    </row>
    <row r="60" spans="1:8" s="16" customFormat="1" ht="20.100000000000001" customHeight="1" x14ac:dyDescent="0.25">
      <c r="A60" s="172" t="s">
        <v>98</v>
      </c>
      <c r="B60" s="172"/>
      <c r="C60" s="172" t="s">
        <v>69</v>
      </c>
      <c r="D60" s="172" t="s">
        <v>70</v>
      </c>
      <c r="E60" s="173" t="s">
        <v>71</v>
      </c>
      <c r="F60" s="173"/>
      <c r="G60" s="93" t="s">
        <v>72</v>
      </c>
      <c r="H60" s="93" t="s">
        <v>73</v>
      </c>
    </row>
    <row r="61" spans="1:8" s="16" customFormat="1" ht="20.100000000000001" customHeight="1" x14ac:dyDescent="0.25">
      <c r="A61" s="172"/>
      <c r="B61" s="172"/>
      <c r="C61" s="172"/>
      <c r="D61" s="172"/>
      <c r="E61" s="93" t="s">
        <v>74</v>
      </c>
      <c r="F61" s="93" t="s">
        <v>75</v>
      </c>
      <c r="G61" s="93" t="s">
        <v>76</v>
      </c>
      <c r="H61" s="93" t="s">
        <v>72</v>
      </c>
    </row>
    <row r="62" spans="1:8" ht="20.100000000000001" customHeight="1" x14ac:dyDescent="0.25">
      <c r="A62" s="172" t="s">
        <v>77</v>
      </c>
      <c r="B62" s="53" t="s">
        <v>93</v>
      </c>
      <c r="C62" s="53" t="s">
        <v>94</v>
      </c>
      <c r="D62" s="77">
        <v>200</v>
      </c>
      <c r="E62" s="96">
        <f>'tabel harga'!C11</f>
        <v>10500</v>
      </c>
      <c r="F62" s="96">
        <f t="shared" ref="F62:F70" si="6">E62/1000</f>
        <v>10.5</v>
      </c>
      <c r="G62" s="97">
        <f t="shared" ref="G62:G70" si="7">F62*D62</f>
        <v>2100</v>
      </c>
      <c r="H62" s="97"/>
    </row>
    <row r="63" spans="1:8" ht="20.100000000000001" customHeight="1" x14ac:dyDescent="0.25">
      <c r="A63" s="172"/>
      <c r="B63" s="53" t="s">
        <v>99</v>
      </c>
      <c r="C63" s="53" t="s">
        <v>41</v>
      </c>
      <c r="D63" s="77">
        <v>50</v>
      </c>
      <c r="E63" s="96">
        <f>'tabel harga'!C10</f>
        <v>9000</v>
      </c>
      <c r="F63" s="96">
        <f t="shared" si="6"/>
        <v>9</v>
      </c>
      <c r="G63" s="97">
        <f t="shared" si="7"/>
        <v>450</v>
      </c>
      <c r="H63" s="97"/>
    </row>
    <row r="64" spans="1:8" ht="20.100000000000001" customHeight="1" x14ac:dyDescent="0.25">
      <c r="A64" s="172"/>
      <c r="B64" s="53" t="s">
        <v>100</v>
      </c>
      <c r="C64" s="53" t="s">
        <v>42</v>
      </c>
      <c r="D64" s="77">
        <v>100</v>
      </c>
      <c r="E64" s="96">
        <f>'tabel harga'!C39</f>
        <v>35000</v>
      </c>
      <c r="F64" s="96">
        <f t="shared" si="6"/>
        <v>35</v>
      </c>
      <c r="G64" s="97">
        <f t="shared" si="7"/>
        <v>3500</v>
      </c>
      <c r="H64" s="97"/>
    </row>
    <row r="65" spans="1:8" ht="20.100000000000001" customHeight="1" x14ac:dyDescent="0.25">
      <c r="A65" s="172"/>
      <c r="B65" s="53"/>
      <c r="C65" s="53" t="s">
        <v>44</v>
      </c>
      <c r="D65" s="77">
        <v>5</v>
      </c>
      <c r="E65" s="96">
        <f>'tabel harga'!C35</f>
        <v>23000</v>
      </c>
      <c r="F65" s="96">
        <f t="shared" si="6"/>
        <v>23</v>
      </c>
      <c r="G65" s="97">
        <f t="shared" si="7"/>
        <v>115</v>
      </c>
      <c r="H65" s="97"/>
    </row>
    <row r="66" spans="1:8" ht="20.100000000000001" customHeight="1" x14ac:dyDescent="0.25">
      <c r="A66" s="172"/>
      <c r="B66" s="53" t="s">
        <v>101</v>
      </c>
      <c r="C66" s="53" t="s">
        <v>45</v>
      </c>
      <c r="D66" s="77">
        <v>100</v>
      </c>
      <c r="E66" s="96">
        <f>'tabel harga'!C24</f>
        <v>15000</v>
      </c>
      <c r="F66" s="96">
        <f t="shared" si="6"/>
        <v>15</v>
      </c>
      <c r="G66" s="97">
        <f t="shared" si="7"/>
        <v>1500</v>
      </c>
      <c r="H66" s="97"/>
    </row>
    <row r="67" spans="1:8" ht="20.100000000000001" customHeight="1" x14ac:dyDescent="0.25">
      <c r="A67" s="172"/>
      <c r="B67" s="53"/>
      <c r="C67" s="53" t="s">
        <v>46</v>
      </c>
      <c r="D67" s="77">
        <v>10</v>
      </c>
      <c r="E67" s="96">
        <f>'tabel harga'!C57</f>
        <v>7800</v>
      </c>
      <c r="F67" s="96">
        <f t="shared" si="6"/>
        <v>7.8</v>
      </c>
      <c r="G67" s="97">
        <f t="shared" si="7"/>
        <v>78</v>
      </c>
      <c r="H67" s="97"/>
    </row>
    <row r="68" spans="1:8" ht="20.100000000000001" customHeight="1" x14ac:dyDescent="0.25">
      <c r="A68" s="172"/>
      <c r="B68" s="53"/>
      <c r="C68" s="53" t="s">
        <v>12</v>
      </c>
      <c r="D68" s="77">
        <v>5</v>
      </c>
      <c r="E68" s="96">
        <f>'tabel harga'!C38</f>
        <v>9181.8181818181802</v>
      </c>
      <c r="F68" s="96">
        <f t="shared" si="6"/>
        <v>9.1818181818181799</v>
      </c>
      <c r="G68" s="97">
        <f t="shared" si="7"/>
        <v>45.909090909090899</v>
      </c>
      <c r="H68" s="97"/>
    </row>
    <row r="69" spans="1:8" ht="20.100000000000001" customHeight="1" x14ac:dyDescent="0.25">
      <c r="A69" s="172"/>
      <c r="B69" s="53" t="s">
        <v>82</v>
      </c>
      <c r="C69" s="53" t="s">
        <v>15</v>
      </c>
      <c r="D69" s="77">
        <v>10</v>
      </c>
      <c r="E69" s="96">
        <f>'tabel harga'!C16</f>
        <v>33200</v>
      </c>
      <c r="F69" s="96">
        <f t="shared" si="6"/>
        <v>33.200000000000003</v>
      </c>
      <c r="G69" s="97">
        <f t="shared" si="7"/>
        <v>332</v>
      </c>
      <c r="H69" s="97"/>
    </row>
    <row r="70" spans="1:8" ht="20.100000000000001" customHeight="1" x14ac:dyDescent="0.25">
      <c r="A70" s="172"/>
      <c r="B70" s="53" t="s">
        <v>83</v>
      </c>
      <c r="C70" s="53" t="s">
        <v>102</v>
      </c>
      <c r="D70" s="77">
        <v>110</v>
      </c>
      <c r="E70" s="96">
        <f>'tabel harga'!C25</f>
        <v>10000</v>
      </c>
      <c r="F70" s="96">
        <f t="shared" si="6"/>
        <v>10</v>
      </c>
      <c r="G70" s="97">
        <f t="shared" si="7"/>
        <v>1100</v>
      </c>
      <c r="H70" s="97"/>
    </row>
    <row r="71" spans="1:8" ht="20.100000000000001" customHeight="1" x14ac:dyDescent="0.25">
      <c r="A71" s="172"/>
      <c r="B71" s="53" t="s">
        <v>84</v>
      </c>
      <c r="C71" s="53" t="s">
        <v>48</v>
      </c>
      <c r="D71" s="77">
        <v>70</v>
      </c>
      <c r="E71" s="96"/>
      <c r="F71" s="96"/>
      <c r="G71" s="96">
        <f>'tabel harga'!C12</f>
        <v>2000</v>
      </c>
      <c r="H71" s="97"/>
    </row>
    <row r="72" spans="1:8" ht="20.100000000000001" customHeight="1" x14ac:dyDescent="0.25">
      <c r="A72" s="172"/>
      <c r="B72" s="53" t="s">
        <v>30</v>
      </c>
      <c r="C72" s="53" t="s">
        <v>30</v>
      </c>
      <c r="D72" s="77" t="s">
        <v>91</v>
      </c>
      <c r="E72" s="96"/>
      <c r="F72" s="96"/>
      <c r="G72" s="96">
        <f>'tabel harga'!C26</f>
        <v>4500</v>
      </c>
      <c r="H72" s="97"/>
    </row>
    <row r="73" spans="1:8" ht="20.100000000000001" customHeight="1" x14ac:dyDescent="0.25">
      <c r="A73" s="172"/>
      <c r="B73" s="53" t="s">
        <v>19</v>
      </c>
      <c r="C73" s="53" t="s">
        <v>19</v>
      </c>
      <c r="D73" s="77" t="s">
        <v>86</v>
      </c>
      <c r="E73" s="96"/>
      <c r="F73" s="96"/>
      <c r="G73" s="97">
        <f>'tabel harga'!C7</f>
        <v>1250</v>
      </c>
      <c r="H73" s="97"/>
    </row>
    <row r="74" spans="1:8" ht="20.100000000000001" customHeight="1" x14ac:dyDescent="0.25">
      <c r="A74" s="98"/>
      <c r="B74" s="98"/>
      <c r="C74" s="98"/>
      <c r="D74" s="98"/>
      <c r="E74" s="171" t="s">
        <v>139</v>
      </c>
      <c r="F74" s="171"/>
      <c r="G74" s="171"/>
      <c r="H74" s="99">
        <f>SUM(G57:G73)</f>
        <v>16970.909090909092</v>
      </c>
    </row>
    <row r="75" spans="1:8" ht="20.100000000000001" customHeight="1" x14ac:dyDescent="0.25">
      <c r="A75" s="17"/>
      <c r="B75" s="17"/>
      <c r="C75" s="17"/>
      <c r="D75" s="17"/>
    </row>
    <row r="76" spans="1:8" ht="20.100000000000001" customHeight="1" x14ac:dyDescent="0.25">
      <c r="A76" s="13"/>
      <c r="B76" s="13"/>
      <c r="C76" s="13"/>
      <c r="D76" s="13"/>
    </row>
    <row r="77" spans="1:8" s="16" customFormat="1" ht="20.100000000000001" customHeight="1" x14ac:dyDescent="0.25">
      <c r="A77" s="175" t="s">
        <v>103</v>
      </c>
      <c r="B77" s="175"/>
      <c r="C77" s="172" t="s">
        <v>69</v>
      </c>
      <c r="D77" s="172" t="s">
        <v>70</v>
      </c>
      <c r="E77" s="173" t="s">
        <v>71</v>
      </c>
      <c r="F77" s="173"/>
      <c r="G77" s="93" t="s">
        <v>72</v>
      </c>
      <c r="H77" s="93" t="s">
        <v>73</v>
      </c>
    </row>
    <row r="78" spans="1:8" s="16" customFormat="1" ht="20.100000000000001" customHeight="1" x14ac:dyDescent="0.25">
      <c r="A78" s="175"/>
      <c r="B78" s="175"/>
      <c r="C78" s="172"/>
      <c r="D78" s="172"/>
      <c r="E78" s="93" t="s">
        <v>74</v>
      </c>
      <c r="F78" s="93" t="s">
        <v>75</v>
      </c>
      <c r="G78" s="93" t="s">
        <v>76</v>
      </c>
      <c r="H78" s="93" t="s">
        <v>72</v>
      </c>
    </row>
    <row r="79" spans="1:8" ht="20.100000000000001" customHeight="1" x14ac:dyDescent="0.25">
      <c r="A79" s="172" t="s">
        <v>77</v>
      </c>
      <c r="B79" s="53" t="s">
        <v>93</v>
      </c>
      <c r="C79" s="53" t="s">
        <v>94</v>
      </c>
      <c r="D79" s="77">
        <v>200</v>
      </c>
      <c r="E79" s="96">
        <f>'tabel harga'!C11</f>
        <v>10500</v>
      </c>
      <c r="F79" s="96">
        <f t="shared" ref="F79:F91" si="8">E79/1000</f>
        <v>10.5</v>
      </c>
      <c r="G79" s="97">
        <f t="shared" ref="G79:G91" si="9">F79*D79</f>
        <v>2100</v>
      </c>
      <c r="H79" s="97"/>
    </row>
    <row r="80" spans="1:8" ht="20.100000000000001" customHeight="1" x14ac:dyDescent="0.25">
      <c r="A80" s="172"/>
      <c r="B80" s="53" t="s">
        <v>104</v>
      </c>
      <c r="C80" s="53" t="s">
        <v>7</v>
      </c>
      <c r="D80" s="77">
        <v>25</v>
      </c>
      <c r="E80" s="96">
        <f>'tabel harga'!C60</f>
        <v>12600</v>
      </c>
      <c r="F80" s="96">
        <f t="shared" si="8"/>
        <v>12.6</v>
      </c>
      <c r="G80" s="97">
        <f t="shared" si="9"/>
        <v>315</v>
      </c>
      <c r="H80" s="97"/>
    </row>
    <row r="81" spans="1:8" ht="20.100000000000001" customHeight="1" x14ac:dyDescent="0.25">
      <c r="A81" s="172"/>
      <c r="B81" s="53"/>
      <c r="C81" s="53" t="s">
        <v>105</v>
      </c>
      <c r="D81" s="77">
        <v>25</v>
      </c>
      <c r="E81" s="96">
        <f>'tabel harga'!C50</f>
        <v>17900</v>
      </c>
      <c r="F81" s="96">
        <f t="shared" si="8"/>
        <v>17.899999999999999</v>
      </c>
      <c r="G81" s="97">
        <f t="shared" si="9"/>
        <v>447.49999999999994</v>
      </c>
      <c r="H81" s="97"/>
    </row>
    <row r="82" spans="1:8" ht="20.100000000000001" customHeight="1" x14ac:dyDescent="0.25">
      <c r="A82" s="172"/>
      <c r="B82" s="53" t="s">
        <v>106</v>
      </c>
      <c r="C82" s="53" t="s">
        <v>25</v>
      </c>
      <c r="D82" s="77">
        <v>100</v>
      </c>
      <c r="E82" s="96">
        <f>'tabel harga'!C18</f>
        <v>33600</v>
      </c>
      <c r="F82" s="96">
        <f t="shared" si="8"/>
        <v>33.6</v>
      </c>
      <c r="G82" s="97">
        <f t="shared" si="9"/>
        <v>3360</v>
      </c>
      <c r="H82" s="97"/>
    </row>
    <row r="83" spans="1:8" ht="20.100000000000001" customHeight="1" x14ac:dyDescent="0.25">
      <c r="A83" s="172"/>
      <c r="B83" s="53"/>
      <c r="C83" s="53" t="s">
        <v>12</v>
      </c>
      <c r="D83" s="77">
        <v>5</v>
      </c>
      <c r="E83" s="96">
        <f>'tabel harga'!C38</f>
        <v>9181.8181818181802</v>
      </c>
      <c r="F83" s="96">
        <f t="shared" si="8"/>
        <v>9.1818181818181799</v>
      </c>
      <c r="G83" s="97">
        <f t="shared" si="9"/>
        <v>45.909090909090899</v>
      </c>
      <c r="H83" s="97"/>
    </row>
    <row r="84" spans="1:8" ht="20.100000000000001" customHeight="1" x14ac:dyDescent="0.25">
      <c r="A84" s="172"/>
      <c r="B84" s="53"/>
      <c r="C84" s="53" t="s">
        <v>46</v>
      </c>
      <c r="D84" s="77">
        <v>10</v>
      </c>
      <c r="E84" s="96">
        <f>'tabel harga'!C57</f>
        <v>7800</v>
      </c>
      <c r="F84" s="96">
        <f t="shared" si="8"/>
        <v>7.8</v>
      </c>
      <c r="G84" s="97">
        <f t="shared" si="9"/>
        <v>78</v>
      </c>
      <c r="H84" s="97"/>
    </row>
    <row r="85" spans="1:8" ht="20.100000000000001" customHeight="1" x14ac:dyDescent="0.25">
      <c r="A85" s="172"/>
      <c r="B85" s="53" t="s">
        <v>107</v>
      </c>
      <c r="C85" s="53" t="s">
        <v>49</v>
      </c>
      <c r="D85" s="77">
        <v>50</v>
      </c>
      <c r="E85" s="96">
        <f>'tabel harga'!C55</f>
        <v>12000</v>
      </c>
      <c r="F85" s="96">
        <f t="shared" si="8"/>
        <v>12</v>
      </c>
      <c r="G85" s="97">
        <f t="shared" si="9"/>
        <v>600</v>
      </c>
      <c r="H85" s="97"/>
    </row>
    <row r="86" spans="1:8" ht="20.100000000000001" customHeight="1" x14ac:dyDescent="0.25">
      <c r="A86" s="172"/>
      <c r="B86" s="53"/>
      <c r="C86" s="53" t="s">
        <v>50</v>
      </c>
      <c r="D86" s="77">
        <v>1</v>
      </c>
      <c r="E86" s="96">
        <f>'tabel harga'!C30</f>
        <v>30000</v>
      </c>
      <c r="F86" s="96">
        <f t="shared" si="8"/>
        <v>30</v>
      </c>
      <c r="G86" s="97">
        <f t="shared" si="9"/>
        <v>30</v>
      </c>
      <c r="H86" s="97"/>
    </row>
    <row r="87" spans="1:8" ht="20.100000000000001" customHeight="1" x14ac:dyDescent="0.25">
      <c r="A87" s="172"/>
      <c r="B87" s="53"/>
      <c r="C87" s="53" t="s">
        <v>12</v>
      </c>
      <c r="D87" s="77">
        <v>5</v>
      </c>
      <c r="E87" s="96">
        <f>'tabel harga'!C38</f>
        <v>9181.8181818181802</v>
      </c>
      <c r="F87" s="96">
        <f t="shared" si="8"/>
        <v>9.1818181818181799</v>
      </c>
      <c r="G87" s="97">
        <f t="shared" si="9"/>
        <v>45.909090909090899</v>
      </c>
      <c r="H87" s="97"/>
    </row>
    <row r="88" spans="1:8" ht="20.100000000000001" customHeight="1" x14ac:dyDescent="0.25">
      <c r="A88" s="172"/>
      <c r="B88" s="53" t="s">
        <v>82</v>
      </c>
      <c r="C88" s="53" t="s">
        <v>15</v>
      </c>
      <c r="D88" s="77">
        <v>10</v>
      </c>
      <c r="E88" s="96">
        <f>'tabel harga'!C16</f>
        <v>33200</v>
      </c>
      <c r="F88" s="96">
        <f t="shared" si="8"/>
        <v>33.200000000000003</v>
      </c>
      <c r="G88" s="97">
        <f t="shared" si="9"/>
        <v>332</v>
      </c>
      <c r="H88" s="97"/>
    </row>
    <row r="89" spans="1:8" ht="20.100000000000001" customHeight="1" x14ac:dyDescent="0.25">
      <c r="A89" s="172"/>
      <c r="B89" s="53" t="s">
        <v>97</v>
      </c>
      <c r="C89" s="53" t="s">
        <v>37</v>
      </c>
      <c r="D89" s="77">
        <v>5</v>
      </c>
      <c r="E89" s="96">
        <f>'tabel harga'!C32</f>
        <v>18200</v>
      </c>
      <c r="F89" s="96">
        <f t="shared" si="8"/>
        <v>18.2</v>
      </c>
      <c r="G89" s="97">
        <f t="shared" si="9"/>
        <v>91</v>
      </c>
      <c r="H89" s="97"/>
    </row>
    <row r="90" spans="1:8" ht="20.100000000000001" customHeight="1" x14ac:dyDescent="0.25">
      <c r="A90" s="172"/>
      <c r="B90" s="53"/>
      <c r="C90" s="53" t="s">
        <v>31</v>
      </c>
      <c r="D90" s="77">
        <v>50</v>
      </c>
      <c r="E90" s="96">
        <f>'tabel harga'!C33</f>
        <v>5000</v>
      </c>
      <c r="F90" s="96">
        <f t="shared" si="8"/>
        <v>5</v>
      </c>
      <c r="G90" s="97">
        <f t="shared" si="9"/>
        <v>250</v>
      </c>
      <c r="H90" s="97"/>
    </row>
    <row r="91" spans="1:8" ht="20.100000000000001" customHeight="1" x14ac:dyDescent="0.25">
      <c r="A91" s="172"/>
      <c r="B91" s="53" t="s">
        <v>83</v>
      </c>
      <c r="C91" s="53" t="s">
        <v>16</v>
      </c>
      <c r="D91" s="77">
        <v>100</v>
      </c>
      <c r="E91" s="96">
        <f>'tabel harga'!C40</f>
        <v>15800</v>
      </c>
      <c r="F91" s="96">
        <f t="shared" si="8"/>
        <v>15.8</v>
      </c>
      <c r="G91" s="97">
        <f t="shared" si="9"/>
        <v>1580</v>
      </c>
      <c r="H91" s="97"/>
    </row>
    <row r="92" spans="1:8" ht="20.100000000000001" customHeight="1" x14ac:dyDescent="0.25">
      <c r="A92" s="172"/>
      <c r="B92" s="53" t="s">
        <v>84</v>
      </c>
      <c r="C92" s="53" t="s">
        <v>51</v>
      </c>
      <c r="D92" s="77">
        <v>70</v>
      </c>
      <c r="E92" s="96"/>
      <c r="F92" s="96"/>
      <c r="G92" s="96">
        <f>'tabel harga'!C17</f>
        <v>2000</v>
      </c>
      <c r="H92" s="97"/>
    </row>
    <row r="93" spans="1:8" ht="20.100000000000001" customHeight="1" x14ac:dyDescent="0.25">
      <c r="A93" s="172"/>
      <c r="B93" s="53" t="s">
        <v>30</v>
      </c>
      <c r="C93" s="53" t="s">
        <v>30</v>
      </c>
      <c r="D93" s="77" t="s">
        <v>91</v>
      </c>
      <c r="E93" s="96"/>
      <c r="F93" s="96"/>
      <c r="G93" s="96">
        <f>'tabel harga'!C26</f>
        <v>4500</v>
      </c>
      <c r="H93" s="97"/>
    </row>
    <row r="94" spans="1:8" ht="20.100000000000001" customHeight="1" x14ac:dyDescent="0.25">
      <c r="A94" s="172"/>
      <c r="B94" s="53" t="s">
        <v>19</v>
      </c>
      <c r="C94" s="53" t="s">
        <v>19</v>
      </c>
      <c r="D94" s="77" t="s">
        <v>86</v>
      </c>
      <c r="E94" s="96"/>
      <c r="F94" s="96"/>
      <c r="G94" s="97">
        <f>'tabel harga'!C7</f>
        <v>1250</v>
      </c>
      <c r="H94" s="97"/>
    </row>
    <row r="95" spans="1:8" ht="20.100000000000001" customHeight="1" x14ac:dyDescent="0.25">
      <c r="A95" s="98"/>
      <c r="B95" s="98"/>
      <c r="C95" s="98"/>
      <c r="D95" s="98"/>
      <c r="E95" s="171" t="s">
        <v>139</v>
      </c>
      <c r="F95" s="171"/>
      <c r="G95" s="171"/>
      <c r="H95" s="99">
        <f>SUM(G80:G94)</f>
        <v>14925.318181818182</v>
      </c>
    </row>
    <row r="96" spans="1:8" ht="20.100000000000001" customHeight="1" x14ac:dyDescent="0.25">
      <c r="A96" s="13"/>
      <c r="B96" s="13"/>
      <c r="C96" s="13"/>
      <c r="D96" s="13"/>
    </row>
    <row r="97" spans="1:8" ht="20.100000000000001" customHeight="1" x14ac:dyDescent="0.25">
      <c r="A97" s="13"/>
      <c r="B97" s="13"/>
      <c r="C97" s="13"/>
      <c r="D97" s="13"/>
    </row>
    <row r="98" spans="1:8" s="21" customFormat="1" ht="20.100000000000001" customHeight="1" x14ac:dyDescent="0.25">
      <c r="A98" s="175" t="s">
        <v>108</v>
      </c>
      <c r="B98" s="175"/>
      <c r="C98" s="175" t="s">
        <v>69</v>
      </c>
      <c r="D98" s="175" t="s">
        <v>70</v>
      </c>
      <c r="E98" s="173" t="s">
        <v>71</v>
      </c>
      <c r="F98" s="173"/>
      <c r="G98" s="93" t="s">
        <v>72</v>
      </c>
      <c r="H98" s="93" t="s">
        <v>73</v>
      </c>
    </row>
    <row r="99" spans="1:8" s="21" customFormat="1" ht="20.100000000000001" customHeight="1" x14ac:dyDescent="0.25">
      <c r="A99" s="175"/>
      <c r="B99" s="175"/>
      <c r="C99" s="175"/>
      <c r="D99" s="175"/>
      <c r="E99" s="93" t="s">
        <v>74</v>
      </c>
      <c r="F99" s="93" t="s">
        <v>75</v>
      </c>
      <c r="G99" s="93" t="s">
        <v>76</v>
      </c>
      <c r="H99" s="93" t="s">
        <v>72</v>
      </c>
    </row>
    <row r="100" spans="1:8" ht="20.100000000000001" customHeight="1" x14ac:dyDescent="0.25">
      <c r="A100" s="172" t="s">
        <v>77</v>
      </c>
      <c r="B100" s="53" t="s">
        <v>93</v>
      </c>
      <c r="C100" s="53" t="s">
        <v>94</v>
      </c>
      <c r="D100" s="77">
        <v>200</v>
      </c>
      <c r="E100" s="96">
        <f>'tabel harga'!C11</f>
        <v>10500</v>
      </c>
      <c r="F100" s="96">
        <f t="shared" ref="F100:F109" si="10">E100/1000</f>
        <v>10.5</v>
      </c>
      <c r="G100" s="97">
        <f t="shared" ref="G100:G109" si="11">F100*D100</f>
        <v>2100</v>
      </c>
      <c r="H100" s="97"/>
    </row>
    <row r="101" spans="1:8" ht="20.100000000000001" customHeight="1" x14ac:dyDescent="0.25">
      <c r="A101" s="172"/>
      <c r="B101" s="94" t="s">
        <v>109</v>
      </c>
      <c r="C101" s="53" t="s">
        <v>33</v>
      </c>
      <c r="D101" s="77">
        <v>100</v>
      </c>
      <c r="E101" s="96">
        <f>'tabel harga'!C8</f>
        <v>29600</v>
      </c>
      <c r="F101" s="96">
        <f t="shared" si="10"/>
        <v>29.6</v>
      </c>
      <c r="G101" s="97">
        <f t="shared" si="11"/>
        <v>2960</v>
      </c>
      <c r="H101" s="97"/>
    </row>
    <row r="102" spans="1:8" ht="20.100000000000001" customHeight="1" x14ac:dyDescent="0.25">
      <c r="A102" s="172"/>
      <c r="B102" s="53"/>
      <c r="C102" s="53" t="s">
        <v>142</v>
      </c>
      <c r="D102" s="77">
        <v>40</v>
      </c>
      <c r="E102" s="96">
        <f>'tabel harga'!C32</f>
        <v>18200</v>
      </c>
      <c r="F102" s="96">
        <f t="shared" si="10"/>
        <v>18.2</v>
      </c>
      <c r="G102" s="97">
        <f t="shared" si="11"/>
        <v>728</v>
      </c>
      <c r="H102" s="97"/>
    </row>
    <row r="103" spans="1:8" ht="20.100000000000001" customHeight="1" x14ac:dyDescent="0.25">
      <c r="A103" s="172"/>
      <c r="B103" s="53"/>
      <c r="C103" s="53" t="s">
        <v>12</v>
      </c>
      <c r="D103" s="77">
        <v>5</v>
      </c>
      <c r="E103" s="96">
        <f>'tabel harga'!C38</f>
        <v>9181.8181818181802</v>
      </c>
      <c r="F103" s="96">
        <f t="shared" si="10"/>
        <v>9.1818181818181799</v>
      </c>
      <c r="G103" s="97">
        <f t="shared" si="11"/>
        <v>45.909090909090899</v>
      </c>
      <c r="H103" s="97"/>
    </row>
    <row r="104" spans="1:8" ht="20.100000000000001" customHeight="1" x14ac:dyDescent="0.25">
      <c r="A104" s="172"/>
      <c r="B104" s="53" t="s">
        <v>52</v>
      </c>
      <c r="C104" s="53" t="s">
        <v>52</v>
      </c>
      <c r="D104" s="77">
        <v>55</v>
      </c>
      <c r="E104" s="96">
        <f>'tabel harga'!C54</f>
        <v>22000</v>
      </c>
      <c r="F104" s="96">
        <f t="shared" si="10"/>
        <v>22</v>
      </c>
      <c r="G104" s="97">
        <f t="shared" si="11"/>
        <v>1210</v>
      </c>
      <c r="H104" s="97"/>
    </row>
    <row r="105" spans="1:8" ht="20.100000000000001" customHeight="1" x14ac:dyDescent="0.25">
      <c r="A105" s="172"/>
      <c r="B105" s="53" t="s">
        <v>110</v>
      </c>
      <c r="C105" s="53" t="s">
        <v>53</v>
      </c>
      <c r="D105" s="77">
        <v>100</v>
      </c>
      <c r="E105" s="96">
        <f>'tabel harga'!C52</f>
        <v>10000</v>
      </c>
      <c r="F105" s="96">
        <f t="shared" si="10"/>
        <v>10</v>
      </c>
      <c r="G105" s="97">
        <f t="shared" si="11"/>
        <v>1000</v>
      </c>
      <c r="H105" s="97"/>
    </row>
    <row r="106" spans="1:8" ht="20.100000000000001" customHeight="1" x14ac:dyDescent="0.25">
      <c r="A106" s="172"/>
      <c r="B106" s="53"/>
      <c r="C106" s="53" t="s">
        <v>12</v>
      </c>
      <c r="D106" s="77">
        <v>5</v>
      </c>
      <c r="E106" s="96">
        <f>'tabel harga'!C38</f>
        <v>9181.8181818181802</v>
      </c>
      <c r="F106" s="96">
        <f t="shared" si="10"/>
        <v>9.1818181818181799</v>
      </c>
      <c r="G106" s="97">
        <f t="shared" si="11"/>
        <v>45.909090909090899</v>
      </c>
      <c r="H106" s="97"/>
    </row>
    <row r="107" spans="1:8" ht="20.100000000000001" customHeight="1" x14ac:dyDescent="0.25">
      <c r="A107" s="172"/>
      <c r="B107" s="53"/>
      <c r="C107" s="53" t="s">
        <v>46</v>
      </c>
      <c r="D107" s="77">
        <v>10</v>
      </c>
      <c r="E107" s="96">
        <f>'tabel harga'!C57</f>
        <v>7800</v>
      </c>
      <c r="F107" s="96">
        <f t="shared" si="10"/>
        <v>7.8</v>
      </c>
      <c r="G107" s="97">
        <f t="shared" si="11"/>
        <v>78</v>
      </c>
      <c r="H107" s="97"/>
    </row>
    <row r="108" spans="1:8" ht="20.100000000000001" customHeight="1" x14ac:dyDescent="0.25">
      <c r="A108" s="172"/>
      <c r="B108" s="53" t="s">
        <v>111</v>
      </c>
      <c r="C108" s="53" t="s">
        <v>55</v>
      </c>
      <c r="D108" s="77">
        <v>10</v>
      </c>
      <c r="E108" s="96">
        <f>'tabel harga'!C31</f>
        <v>28000</v>
      </c>
      <c r="F108" s="96">
        <f t="shared" si="10"/>
        <v>28</v>
      </c>
      <c r="G108" s="97">
        <f t="shared" si="11"/>
        <v>280</v>
      </c>
      <c r="H108" s="97"/>
    </row>
    <row r="109" spans="1:8" ht="20.100000000000001" customHeight="1" x14ac:dyDescent="0.25">
      <c r="A109" s="172"/>
      <c r="B109" s="53" t="s">
        <v>83</v>
      </c>
      <c r="C109" s="53" t="s">
        <v>14</v>
      </c>
      <c r="D109" s="77">
        <v>180</v>
      </c>
      <c r="E109" s="96">
        <f>'tabel harga'!C49</f>
        <v>6000</v>
      </c>
      <c r="F109" s="96">
        <f t="shared" si="10"/>
        <v>6</v>
      </c>
      <c r="G109" s="97">
        <f t="shared" si="11"/>
        <v>1080</v>
      </c>
      <c r="H109" s="97"/>
    </row>
    <row r="110" spans="1:8" ht="20.100000000000001" customHeight="1" x14ac:dyDescent="0.25">
      <c r="A110" s="172"/>
      <c r="B110" s="53" t="s">
        <v>84</v>
      </c>
      <c r="C110" s="53" t="s">
        <v>56</v>
      </c>
      <c r="D110" s="77">
        <v>70</v>
      </c>
      <c r="E110" s="96"/>
      <c r="F110" s="96"/>
      <c r="G110" s="96">
        <f>'tabel harga'!C22</f>
        <v>2000</v>
      </c>
      <c r="H110" s="97"/>
    </row>
    <row r="111" spans="1:8" ht="20.100000000000001" customHeight="1" x14ac:dyDescent="0.25">
      <c r="A111" s="172"/>
      <c r="B111" s="53" t="s">
        <v>18</v>
      </c>
      <c r="C111" s="53" t="s">
        <v>18</v>
      </c>
      <c r="D111" s="77" t="s">
        <v>85</v>
      </c>
      <c r="E111" s="96"/>
      <c r="F111" s="96"/>
      <c r="G111" s="97">
        <f>'tabel harga'!C53</f>
        <v>3300</v>
      </c>
      <c r="H111" s="97"/>
    </row>
    <row r="112" spans="1:8" ht="20.100000000000001" customHeight="1" x14ac:dyDescent="0.25">
      <c r="A112" s="172"/>
      <c r="B112" s="53" t="s">
        <v>19</v>
      </c>
      <c r="C112" s="53" t="s">
        <v>19</v>
      </c>
      <c r="D112" s="77" t="s">
        <v>86</v>
      </c>
      <c r="E112" s="96"/>
      <c r="F112" s="96"/>
      <c r="G112" s="96">
        <f>'tabel harga'!C7</f>
        <v>1250</v>
      </c>
      <c r="H112" s="97"/>
    </row>
    <row r="113" spans="1:8" ht="20.100000000000001" customHeight="1" x14ac:dyDescent="0.25">
      <c r="A113" s="98"/>
      <c r="B113" s="98"/>
      <c r="C113" s="98"/>
      <c r="D113" s="98"/>
      <c r="E113" s="171" t="s">
        <v>139</v>
      </c>
      <c r="F113" s="171"/>
      <c r="G113" s="171"/>
      <c r="H113" s="97">
        <f>SUM(G100:G112)</f>
        <v>16077.818181818182</v>
      </c>
    </row>
    <row r="114" spans="1:8" ht="20.100000000000001" customHeight="1" x14ac:dyDescent="0.25">
      <c r="A114" s="17"/>
      <c r="B114" s="17"/>
      <c r="C114" s="17"/>
      <c r="D114" s="17"/>
      <c r="E114" s="20"/>
    </row>
    <row r="115" spans="1:8" ht="20.100000000000001" customHeight="1" x14ac:dyDescent="0.25">
      <c r="A115" s="174"/>
      <c r="B115" s="174"/>
      <c r="C115" s="174"/>
      <c r="D115" s="174"/>
    </row>
    <row r="116" spans="1:8" s="16" customFormat="1" ht="20.100000000000001" customHeight="1" x14ac:dyDescent="0.25">
      <c r="A116" s="172" t="s">
        <v>112</v>
      </c>
      <c r="B116" s="172"/>
      <c r="C116" s="172" t="s">
        <v>69</v>
      </c>
      <c r="D116" s="172" t="s">
        <v>70</v>
      </c>
      <c r="E116" s="173" t="s">
        <v>71</v>
      </c>
      <c r="F116" s="173"/>
      <c r="G116" s="93" t="s">
        <v>72</v>
      </c>
      <c r="H116" s="93" t="s">
        <v>73</v>
      </c>
    </row>
    <row r="117" spans="1:8" s="16" customFormat="1" ht="20.100000000000001" customHeight="1" x14ac:dyDescent="0.25">
      <c r="A117" s="172"/>
      <c r="B117" s="172"/>
      <c r="C117" s="172"/>
      <c r="D117" s="172"/>
      <c r="E117" s="93" t="s">
        <v>74</v>
      </c>
      <c r="F117" s="93" t="s">
        <v>75</v>
      </c>
      <c r="G117" s="93" t="s">
        <v>76</v>
      </c>
      <c r="H117" s="93" t="s">
        <v>72</v>
      </c>
    </row>
    <row r="118" spans="1:8" ht="20.100000000000001" customHeight="1" x14ac:dyDescent="0.25">
      <c r="A118" s="172" t="s">
        <v>77</v>
      </c>
      <c r="B118" s="53" t="s">
        <v>93</v>
      </c>
      <c r="C118" s="53" t="s">
        <v>94</v>
      </c>
      <c r="D118" s="77">
        <v>200</v>
      </c>
      <c r="E118" s="96">
        <f>'tabel harga'!C11</f>
        <v>10500</v>
      </c>
      <c r="F118" s="96">
        <f t="shared" ref="F118:F126" si="12">E118/1000</f>
        <v>10.5</v>
      </c>
      <c r="G118" s="97">
        <f t="shared" ref="G118:G126" si="13">F118*D118</f>
        <v>2100</v>
      </c>
      <c r="H118" s="97"/>
    </row>
    <row r="119" spans="1:8" ht="20.100000000000001" customHeight="1" x14ac:dyDescent="0.25">
      <c r="A119" s="172"/>
      <c r="B119" s="53" t="s">
        <v>113</v>
      </c>
      <c r="C119" s="53" t="s">
        <v>57</v>
      </c>
      <c r="D119" s="77">
        <v>110</v>
      </c>
      <c r="E119" s="96">
        <f>'tabel harga'!C21</f>
        <v>2000</v>
      </c>
      <c r="F119" s="96">
        <f t="shared" si="12"/>
        <v>2</v>
      </c>
      <c r="G119" s="97">
        <f t="shared" si="13"/>
        <v>220</v>
      </c>
      <c r="H119" s="97"/>
    </row>
    <row r="120" spans="1:8" ht="20.100000000000001" customHeight="1" x14ac:dyDescent="0.25">
      <c r="A120" s="172"/>
      <c r="B120" s="53"/>
      <c r="C120" s="53" t="s">
        <v>12</v>
      </c>
      <c r="D120" s="77">
        <v>5</v>
      </c>
      <c r="E120" s="96">
        <f>'tabel harga'!C38</f>
        <v>9181.8181818181802</v>
      </c>
      <c r="F120" s="96">
        <f t="shared" si="12"/>
        <v>9.1818181818181799</v>
      </c>
      <c r="G120" s="97">
        <f t="shared" si="13"/>
        <v>45.909090909090899</v>
      </c>
      <c r="H120" s="97"/>
    </row>
    <row r="121" spans="1:8" ht="20.100000000000001" customHeight="1" x14ac:dyDescent="0.25">
      <c r="A121" s="172"/>
      <c r="B121" s="53" t="s">
        <v>114</v>
      </c>
      <c r="C121" s="53" t="s">
        <v>33</v>
      </c>
      <c r="D121" s="77">
        <v>100</v>
      </c>
      <c r="E121" s="96">
        <f>'tabel harga'!C8</f>
        <v>29600</v>
      </c>
      <c r="F121" s="96">
        <f t="shared" si="12"/>
        <v>29.6</v>
      </c>
      <c r="G121" s="97">
        <f t="shared" si="13"/>
        <v>2960</v>
      </c>
      <c r="H121" s="97"/>
    </row>
    <row r="122" spans="1:8" ht="20.100000000000001" customHeight="1" x14ac:dyDescent="0.25">
      <c r="A122" s="172"/>
      <c r="B122" s="53" t="s">
        <v>115</v>
      </c>
      <c r="C122" s="53" t="s">
        <v>58</v>
      </c>
      <c r="D122" s="77">
        <v>60</v>
      </c>
      <c r="E122" s="96">
        <f>'tabel harga'!C37</f>
        <v>23000</v>
      </c>
      <c r="F122" s="96">
        <f t="shared" si="12"/>
        <v>23</v>
      </c>
      <c r="G122" s="97">
        <f t="shared" si="13"/>
        <v>1380</v>
      </c>
      <c r="H122" s="97"/>
    </row>
    <row r="123" spans="1:8" ht="20.100000000000001" customHeight="1" x14ac:dyDescent="0.25">
      <c r="A123" s="172"/>
      <c r="B123" s="53"/>
      <c r="C123" s="53" t="s">
        <v>59</v>
      </c>
      <c r="D123" s="77">
        <v>50</v>
      </c>
      <c r="E123" s="96">
        <f>'tabel harga'!C47</f>
        <v>6000</v>
      </c>
      <c r="F123" s="96">
        <f t="shared" si="12"/>
        <v>6</v>
      </c>
      <c r="G123" s="97">
        <f t="shared" si="13"/>
        <v>300</v>
      </c>
      <c r="H123" s="97"/>
    </row>
    <row r="124" spans="1:8" ht="20.100000000000001" customHeight="1" x14ac:dyDescent="0.25">
      <c r="A124" s="172"/>
      <c r="B124" s="53"/>
      <c r="C124" s="53" t="s">
        <v>12</v>
      </c>
      <c r="D124" s="77">
        <v>5</v>
      </c>
      <c r="E124" s="96">
        <f>'tabel harga'!C38</f>
        <v>9181.8181818181802</v>
      </c>
      <c r="F124" s="96">
        <f t="shared" si="12"/>
        <v>9.1818181818181799</v>
      </c>
      <c r="G124" s="97">
        <f t="shared" si="13"/>
        <v>45.909090909090899</v>
      </c>
      <c r="H124" s="97"/>
    </row>
    <row r="125" spans="1:8" ht="20.100000000000001" customHeight="1" x14ac:dyDescent="0.25">
      <c r="A125" s="172"/>
      <c r="B125" s="53" t="s">
        <v>82</v>
      </c>
      <c r="C125" s="53" t="s">
        <v>15</v>
      </c>
      <c r="D125" s="77">
        <v>10</v>
      </c>
      <c r="E125" s="96">
        <f>'tabel harga'!C16</f>
        <v>33200</v>
      </c>
      <c r="F125" s="96">
        <f t="shared" si="12"/>
        <v>33.200000000000003</v>
      </c>
      <c r="G125" s="97">
        <f t="shared" si="13"/>
        <v>332</v>
      </c>
      <c r="H125" s="97"/>
    </row>
    <row r="126" spans="1:8" ht="20.100000000000001" customHeight="1" x14ac:dyDescent="0.25">
      <c r="A126" s="172"/>
      <c r="B126" s="53" t="s">
        <v>83</v>
      </c>
      <c r="C126" s="53" t="s">
        <v>60</v>
      </c>
      <c r="D126" s="77">
        <v>110</v>
      </c>
      <c r="E126" s="96">
        <f>'tabel harga'!C45</f>
        <v>15000</v>
      </c>
      <c r="F126" s="96">
        <f t="shared" si="12"/>
        <v>15</v>
      </c>
      <c r="G126" s="97">
        <f t="shared" si="13"/>
        <v>1650</v>
      </c>
      <c r="H126" s="97"/>
    </row>
    <row r="127" spans="1:8" ht="20.100000000000001" customHeight="1" x14ac:dyDescent="0.25">
      <c r="A127" s="172"/>
      <c r="B127" s="53" t="s">
        <v>84</v>
      </c>
      <c r="C127" s="53" t="s">
        <v>116</v>
      </c>
      <c r="D127" s="77">
        <v>70</v>
      </c>
      <c r="E127" s="96"/>
      <c r="F127" s="96"/>
      <c r="G127" s="96">
        <f>'tabel harga'!C26</f>
        <v>4500</v>
      </c>
      <c r="H127" s="97"/>
    </row>
    <row r="128" spans="1:8" ht="20.100000000000001" customHeight="1" x14ac:dyDescent="0.25">
      <c r="A128" s="172"/>
      <c r="B128" s="53" t="s">
        <v>30</v>
      </c>
      <c r="C128" s="53" t="s">
        <v>30</v>
      </c>
      <c r="D128" s="77" t="s">
        <v>91</v>
      </c>
      <c r="E128" s="96"/>
      <c r="F128" s="96"/>
      <c r="G128" s="96">
        <f>[1]Lembar1!$C$26</f>
        <v>4500</v>
      </c>
      <c r="H128" s="97"/>
    </row>
    <row r="129" spans="1:8" ht="20.100000000000001" customHeight="1" x14ac:dyDescent="0.25">
      <c r="A129" s="172"/>
      <c r="B129" s="53" t="s">
        <v>19</v>
      </c>
      <c r="C129" s="53" t="s">
        <v>19</v>
      </c>
      <c r="D129" s="77" t="s">
        <v>86</v>
      </c>
      <c r="E129" s="96"/>
      <c r="F129" s="96"/>
      <c r="G129" s="97">
        <f>'tabel harga'!C7</f>
        <v>1250</v>
      </c>
      <c r="H129" s="97"/>
    </row>
    <row r="130" spans="1:8" ht="20.100000000000001" customHeight="1" x14ac:dyDescent="0.25">
      <c r="A130" s="94"/>
      <c r="B130" s="94"/>
      <c r="C130" s="94"/>
      <c r="D130" s="94"/>
      <c r="E130" s="171" t="s">
        <v>139</v>
      </c>
      <c r="F130" s="171"/>
      <c r="G130" s="171"/>
      <c r="H130" s="97">
        <f>SUM(G118:G129)</f>
        <v>19283.818181818184</v>
      </c>
    </row>
    <row r="131" spans="1:8" ht="20.100000000000001" customHeight="1" x14ac:dyDescent="0.25">
      <c r="A131" s="13"/>
      <c r="B131" s="13"/>
      <c r="C131" s="13"/>
      <c r="D131" s="13"/>
      <c r="E131" s="20"/>
      <c r="F131" s="20"/>
      <c r="G131" s="20"/>
      <c r="H131" s="18"/>
    </row>
    <row r="133" spans="1:8" s="16" customFormat="1" ht="20.100000000000001" customHeight="1" x14ac:dyDescent="0.25">
      <c r="A133" s="172" t="s">
        <v>117</v>
      </c>
      <c r="B133" s="172"/>
      <c r="C133" s="172" t="s">
        <v>69</v>
      </c>
      <c r="D133" s="172" t="s">
        <v>70</v>
      </c>
      <c r="E133" s="173" t="s">
        <v>71</v>
      </c>
      <c r="F133" s="173"/>
      <c r="G133" s="93" t="s">
        <v>72</v>
      </c>
      <c r="H133" s="93" t="s">
        <v>73</v>
      </c>
    </row>
    <row r="134" spans="1:8" s="16" customFormat="1" ht="20.100000000000001" customHeight="1" x14ac:dyDescent="0.25">
      <c r="A134" s="172"/>
      <c r="B134" s="172"/>
      <c r="C134" s="172"/>
      <c r="D134" s="172"/>
      <c r="E134" s="93" t="s">
        <v>74</v>
      </c>
      <c r="F134" s="93" t="s">
        <v>75</v>
      </c>
      <c r="G134" s="93" t="s">
        <v>76</v>
      </c>
      <c r="H134" s="93" t="s">
        <v>72</v>
      </c>
    </row>
    <row r="135" spans="1:8" ht="20.100000000000001" customHeight="1" x14ac:dyDescent="0.25">
      <c r="A135" s="172" t="s">
        <v>77</v>
      </c>
      <c r="B135" s="53" t="s">
        <v>93</v>
      </c>
      <c r="C135" s="53" t="s">
        <v>94</v>
      </c>
      <c r="D135" s="77">
        <v>200</v>
      </c>
      <c r="E135" s="96">
        <f>'tabel harga'!C11</f>
        <v>10500</v>
      </c>
      <c r="F135" s="96">
        <f t="shared" ref="F135:F141" si="14">E135/1000</f>
        <v>10.5</v>
      </c>
      <c r="G135" s="97">
        <f t="shared" ref="G135:G141" si="15">F135*D135</f>
        <v>2100</v>
      </c>
      <c r="H135" s="97"/>
    </row>
    <row r="136" spans="1:8" ht="20.100000000000001" customHeight="1" x14ac:dyDescent="0.25">
      <c r="A136" s="172"/>
      <c r="B136" s="53" t="s">
        <v>118</v>
      </c>
      <c r="C136" s="53" t="s">
        <v>119</v>
      </c>
      <c r="D136" s="77">
        <v>50</v>
      </c>
      <c r="E136" s="96">
        <f>'tabel harga'!C55</f>
        <v>12000</v>
      </c>
      <c r="F136" s="96">
        <f t="shared" si="14"/>
        <v>12</v>
      </c>
      <c r="G136" s="97">
        <f t="shared" si="15"/>
        <v>600</v>
      </c>
      <c r="H136" s="97"/>
    </row>
    <row r="137" spans="1:8" ht="20.100000000000001" customHeight="1" x14ac:dyDescent="0.25">
      <c r="A137" s="172"/>
      <c r="B137" s="53"/>
      <c r="C137" s="53" t="s">
        <v>12</v>
      </c>
      <c r="D137" s="77">
        <v>5</v>
      </c>
      <c r="E137" s="96">
        <f>'tabel harga'!C38</f>
        <v>9181.8181818181802</v>
      </c>
      <c r="F137" s="96">
        <f t="shared" si="14"/>
        <v>9.1818181818181799</v>
      </c>
      <c r="G137" s="97">
        <f t="shared" si="15"/>
        <v>45.909090909090899</v>
      </c>
      <c r="H137" s="97"/>
    </row>
    <row r="138" spans="1:8" ht="20.100000000000001" customHeight="1" x14ac:dyDescent="0.25">
      <c r="A138" s="172"/>
      <c r="B138" s="53" t="s">
        <v>120</v>
      </c>
      <c r="C138" s="53" t="s">
        <v>11</v>
      </c>
      <c r="D138" s="77">
        <v>60</v>
      </c>
      <c r="E138" s="96">
        <f>'tabel harga'!C19</f>
        <v>107800</v>
      </c>
      <c r="F138" s="96">
        <f t="shared" si="14"/>
        <v>107.8</v>
      </c>
      <c r="G138" s="97">
        <f t="shared" si="15"/>
        <v>6468</v>
      </c>
      <c r="H138" s="97"/>
    </row>
    <row r="139" spans="1:8" ht="20.100000000000001" customHeight="1" x14ac:dyDescent="0.25">
      <c r="A139" s="172"/>
      <c r="B139" s="53"/>
      <c r="C139" s="53" t="s">
        <v>23</v>
      </c>
      <c r="D139" s="77">
        <v>40</v>
      </c>
      <c r="E139" s="96">
        <f>'tabel harga'!C46</f>
        <v>2500</v>
      </c>
      <c r="F139" s="96">
        <f t="shared" si="14"/>
        <v>2.5</v>
      </c>
      <c r="G139" s="97">
        <f t="shared" si="15"/>
        <v>100</v>
      </c>
      <c r="H139" s="97"/>
    </row>
    <row r="140" spans="1:8" ht="20.100000000000001" customHeight="1" x14ac:dyDescent="0.25">
      <c r="A140" s="172"/>
      <c r="B140" s="53" t="s">
        <v>82</v>
      </c>
      <c r="C140" s="53" t="s">
        <v>15</v>
      </c>
      <c r="D140" s="77">
        <v>10</v>
      </c>
      <c r="E140" s="96">
        <f>'tabel harga'!C16</f>
        <v>33200</v>
      </c>
      <c r="F140" s="96">
        <f t="shared" si="14"/>
        <v>33.200000000000003</v>
      </c>
      <c r="G140" s="97">
        <f t="shared" si="15"/>
        <v>332</v>
      </c>
      <c r="H140" s="97"/>
    </row>
    <row r="141" spans="1:8" ht="20.100000000000001" customHeight="1" x14ac:dyDescent="0.25">
      <c r="A141" s="172"/>
      <c r="B141" s="53" t="s">
        <v>83</v>
      </c>
      <c r="C141" s="53" t="s">
        <v>102</v>
      </c>
      <c r="D141" s="77">
        <v>110</v>
      </c>
      <c r="E141" s="96">
        <f>'tabel harga'!C25</f>
        <v>10000</v>
      </c>
      <c r="F141" s="96">
        <f t="shared" si="14"/>
        <v>10</v>
      </c>
      <c r="G141" s="97">
        <f t="shared" si="15"/>
        <v>1100</v>
      </c>
      <c r="H141" s="97"/>
    </row>
    <row r="142" spans="1:8" ht="20.100000000000001" customHeight="1" x14ac:dyDescent="0.25">
      <c r="A142" s="172"/>
      <c r="B142" s="53" t="s">
        <v>84</v>
      </c>
      <c r="C142" s="53" t="s">
        <v>48</v>
      </c>
      <c r="D142" s="77">
        <v>70</v>
      </c>
      <c r="E142" s="96"/>
      <c r="F142" s="96"/>
      <c r="G142" s="97">
        <f>'tabel harga'!C12</f>
        <v>2000</v>
      </c>
      <c r="H142" s="97"/>
    </row>
    <row r="143" spans="1:8" ht="20.100000000000001" customHeight="1" x14ac:dyDescent="0.25">
      <c r="A143" s="172"/>
      <c r="B143" s="53" t="s">
        <v>18</v>
      </c>
      <c r="C143" s="53" t="s">
        <v>18</v>
      </c>
      <c r="D143" s="77" t="s">
        <v>85</v>
      </c>
      <c r="E143" s="96"/>
      <c r="F143" s="96"/>
      <c r="G143" s="97">
        <f>'tabel harga'!C53</f>
        <v>3300</v>
      </c>
      <c r="H143" s="97"/>
    </row>
    <row r="144" spans="1:8" ht="20.100000000000001" customHeight="1" x14ac:dyDescent="0.25">
      <c r="A144" s="172"/>
      <c r="B144" s="53" t="s">
        <v>19</v>
      </c>
      <c r="C144" s="53" t="s">
        <v>19</v>
      </c>
      <c r="D144" s="77" t="s">
        <v>86</v>
      </c>
      <c r="E144" s="96"/>
      <c r="F144" s="96"/>
      <c r="G144" s="97">
        <f>'tabel harga'!C7</f>
        <v>1250</v>
      </c>
      <c r="H144" s="99"/>
    </row>
    <row r="145" spans="1:8" ht="20.100000000000001" customHeight="1" x14ac:dyDescent="0.25">
      <c r="A145" s="98"/>
      <c r="B145" s="98"/>
      <c r="C145" s="98"/>
      <c r="D145" s="98"/>
      <c r="E145" s="171" t="s">
        <v>139</v>
      </c>
      <c r="F145" s="171"/>
      <c r="G145" s="171"/>
      <c r="H145" s="97">
        <f>SUM(G135:G144)</f>
        <v>17295.909090909092</v>
      </c>
    </row>
    <row r="146" spans="1:8" ht="20.100000000000001" customHeight="1" x14ac:dyDescent="0.25">
      <c r="A146" s="17"/>
      <c r="B146" s="17"/>
      <c r="C146" s="17"/>
      <c r="D146" s="17"/>
    </row>
    <row r="147" spans="1:8" ht="20.100000000000001" customHeight="1" x14ac:dyDescent="0.25">
      <c r="A147" s="13"/>
      <c r="B147" s="13"/>
      <c r="C147" s="13"/>
      <c r="D147" s="13"/>
    </row>
    <row r="148" spans="1:8" s="16" customFormat="1" ht="20.100000000000001" customHeight="1" x14ac:dyDescent="0.25">
      <c r="A148" s="172" t="s">
        <v>121</v>
      </c>
      <c r="B148" s="172"/>
      <c r="C148" s="172" t="s">
        <v>69</v>
      </c>
      <c r="D148" s="172" t="s">
        <v>70</v>
      </c>
      <c r="E148" s="173" t="s">
        <v>71</v>
      </c>
      <c r="F148" s="173"/>
      <c r="G148" s="93" t="s">
        <v>72</v>
      </c>
      <c r="H148" s="93" t="s">
        <v>73</v>
      </c>
    </row>
    <row r="149" spans="1:8" s="16" customFormat="1" ht="20.100000000000001" customHeight="1" x14ac:dyDescent="0.25">
      <c r="A149" s="172"/>
      <c r="B149" s="172"/>
      <c r="C149" s="172"/>
      <c r="D149" s="172"/>
      <c r="E149" s="93" t="s">
        <v>74</v>
      </c>
      <c r="F149" s="93" t="s">
        <v>75</v>
      </c>
      <c r="G149" s="93" t="s">
        <v>76</v>
      </c>
      <c r="H149" s="93" t="s">
        <v>72</v>
      </c>
    </row>
    <row r="150" spans="1:8" ht="20.100000000000001" customHeight="1" x14ac:dyDescent="0.25">
      <c r="A150" s="172" t="s">
        <v>77</v>
      </c>
      <c r="B150" s="53" t="s">
        <v>93</v>
      </c>
      <c r="C150" s="53" t="s">
        <v>94</v>
      </c>
      <c r="D150" s="77">
        <v>200</v>
      </c>
      <c r="E150" s="96">
        <f>'tabel harga'!C11</f>
        <v>10500</v>
      </c>
      <c r="F150" s="96">
        <f t="shared" ref="F150:F161" si="16">E150/1000</f>
        <v>10.5</v>
      </c>
      <c r="G150" s="97">
        <f t="shared" ref="G150:G161" si="17">F150*D150</f>
        <v>2100</v>
      </c>
      <c r="H150" s="97"/>
    </row>
    <row r="151" spans="1:8" ht="20.100000000000001" customHeight="1" x14ac:dyDescent="0.25">
      <c r="A151" s="172"/>
      <c r="B151" s="53" t="s">
        <v>122</v>
      </c>
      <c r="C151" s="53" t="s">
        <v>63</v>
      </c>
      <c r="D151" s="77">
        <v>100</v>
      </c>
      <c r="E151" s="96">
        <f>'tabel harga'!C48</f>
        <v>5000</v>
      </c>
      <c r="F151" s="96">
        <f t="shared" si="16"/>
        <v>5</v>
      </c>
      <c r="G151" s="97">
        <f t="shared" si="17"/>
        <v>500</v>
      </c>
      <c r="H151" s="97"/>
    </row>
    <row r="152" spans="1:8" ht="20.100000000000001" customHeight="1" x14ac:dyDescent="0.25">
      <c r="A152" s="172"/>
      <c r="B152" s="53"/>
      <c r="C152" s="53" t="s">
        <v>61</v>
      </c>
      <c r="D152" s="77">
        <v>40</v>
      </c>
      <c r="E152" s="96">
        <f>'tabel harga'!C59</f>
        <v>120000</v>
      </c>
      <c r="F152" s="96">
        <f t="shared" si="16"/>
        <v>120</v>
      </c>
      <c r="G152" s="97">
        <f t="shared" si="17"/>
        <v>4800</v>
      </c>
      <c r="H152" s="97"/>
    </row>
    <row r="153" spans="1:8" ht="20.100000000000001" customHeight="1" x14ac:dyDescent="0.25">
      <c r="A153" s="172"/>
      <c r="B153" s="53"/>
      <c r="C153" s="53" t="s">
        <v>123</v>
      </c>
      <c r="D153" s="77">
        <v>5</v>
      </c>
      <c r="E153" s="96">
        <f>'tabel harga'!C15</f>
        <v>33200</v>
      </c>
      <c r="F153" s="96">
        <f t="shared" si="16"/>
        <v>33.200000000000003</v>
      </c>
      <c r="G153" s="97">
        <f t="shared" si="17"/>
        <v>166</v>
      </c>
      <c r="H153" s="97"/>
    </row>
    <row r="154" spans="1:8" ht="20.100000000000001" customHeight="1" x14ac:dyDescent="0.25">
      <c r="A154" s="172"/>
      <c r="B154" s="53" t="s">
        <v>106</v>
      </c>
      <c r="C154" s="53" t="s">
        <v>25</v>
      </c>
      <c r="D154" s="77">
        <v>100</v>
      </c>
      <c r="E154" s="96">
        <f>'tabel harga'!C18</f>
        <v>33600</v>
      </c>
      <c r="F154" s="96">
        <f t="shared" si="16"/>
        <v>33.6</v>
      </c>
      <c r="G154" s="97">
        <f t="shared" si="17"/>
        <v>3360</v>
      </c>
      <c r="H154" s="97"/>
    </row>
    <row r="155" spans="1:8" ht="20.100000000000001" customHeight="1" x14ac:dyDescent="0.25">
      <c r="A155" s="172"/>
      <c r="B155" s="53"/>
      <c r="C155" s="53" t="s">
        <v>12</v>
      </c>
      <c r="D155" s="77">
        <v>5</v>
      </c>
      <c r="E155" s="96">
        <f>'tabel harga'!C38</f>
        <v>9181.8181818181802</v>
      </c>
      <c r="F155" s="96">
        <f t="shared" si="16"/>
        <v>9.1818181818181799</v>
      </c>
      <c r="G155" s="97">
        <f t="shared" si="17"/>
        <v>45.909090909090899</v>
      </c>
      <c r="H155" s="97"/>
    </row>
    <row r="156" spans="1:8" ht="20.100000000000001" customHeight="1" x14ac:dyDescent="0.25">
      <c r="A156" s="172"/>
      <c r="B156" s="53"/>
      <c r="C156" s="53" t="s">
        <v>46</v>
      </c>
      <c r="D156" s="77">
        <v>10</v>
      </c>
      <c r="E156" s="96">
        <f>'tabel harga'!C57</f>
        <v>7800</v>
      </c>
      <c r="F156" s="96">
        <f t="shared" si="16"/>
        <v>7.8</v>
      </c>
      <c r="G156" s="97">
        <f t="shared" si="17"/>
        <v>78</v>
      </c>
      <c r="H156" s="97"/>
    </row>
    <row r="157" spans="1:8" ht="20.100000000000001" customHeight="1" x14ac:dyDescent="0.25">
      <c r="A157" s="172"/>
      <c r="B157" s="53" t="s">
        <v>124</v>
      </c>
      <c r="C157" s="53" t="s">
        <v>119</v>
      </c>
      <c r="D157" s="77">
        <v>50</v>
      </c>
      <c r="E157" s="96">
        <f>'tabel harga'!C55</f>
        <v>12000</v>
      </c>
      <c r="F157" s="96">
        <f t="shared" si="16"/>
        <v>12</v>
      </c>
      <c r="G157" s="97">
        <f t="shared" si="17"/>
        <v>600</v>
      </c>
      <c r="H157" s="97"/>
    </row>
    <row r="158" spans="1:8" ht="20.100000000000001" customHeight="1" x14ac:dyDescent="0.25">
      <c r="A158" s="172"/>
      <c r="B158" s="53"/>
      <c r="C158" s="53" t="s">
        <v>12</v>
      </c>
      <c r="D158" s="77">
        <v>5</v>
      </c>
      <c r="E158" s="96">
        <f>'tabel harga'!C38</f>
        <v>9181.8181818181802</v>
      </c>
      <c r="F158" s="96">
        <f t="shared" si="16"/>
        <v>9.1818181818181799</v>
      </c>
      <c r="G158" s="97">
        <f t="shared" si="17"/>
        <v>45.909090909090899</v>
      </c>
      <c r="H158" s="97"/>
    </row>
    <row r="159" spans="1:8" ht="20.100000000000001" customHeight="1" x14ac:dyDescent="0.25">
      <c r="A159" s="172"/>
      <c r="B159" s="53"/>
      <c r="C159" s="53" t="s">
        <v>15</v>
      </c>
      <c r="D159" s="77">
        <v>10</v>
      </c>
      <c r="E159" s="96">
        <f>'tabel harga'!C16</f>
        <v>33200</v>
      </c>
      <c r="F159" s="96">
        <f t="shared" si="16"/>
        <v>33.200000000000003</v>
      </c>
      <c r="G159" s="97">
        <f t="shared" si="17"/>
        <v>332</v>
      </c>
      <c r="H159" s="99"/>
    </row>
    <row r="160" spans="1:8" ht="20.100000000000001" customHeight="1" x14ac:dyDescent="0.25">
      <c r="A160" s="172"/>
      <c r="B160" s="53" t="s">
        <v>82</v>
      </c>
      <c r="C160" s="53" t="s">
        <v>15</v>
      </c>
      <c r="D160" s="77">
        <v>10</v>
      </c>
      <c r="E160" s="96">
        <f>'tabel harga'!C16</f>
        <v>33200</v>
      </c>
      <c r="F160" s="96">
        <f t="shared" si="16"/>
        <v>33.200000000000003</v>
      </c>
      <c r="G160" s="97">
        <f t="shared" si="17"/>
        <v>332</v>
      </c>
      <c r="H160" s="99"/>
    </row>
    <row r="161" spans="1:8" ht="20.100000000000001" customHeight="1" x14ac:dyDescent="0.25">
      <c r="A161" s="172"/>
      <c r="B161" s="53" t="s">
        <v>83</v>
      </c>
      <c r="C161" s="53" t="s">
        <v>14</v>
      </c>
      <c r="D161" s="77">
        <v>180</v>
      </c>
      <c r="E161" s="96">
        <f>'tabel harga'!C49</f>
        <v>6000</v>
      </c>
      <c r="F161" s="96">
        <f t="shared" si="16"/>
        <v>6</v>
      </c>
      <c r="G161" s="97">
        <f t="shared" si="17"/>
        <v>1080</v>
      </c>
      <c r="H161" s="99"/>
    </row>
    <row r="162" spans="1:8" ht="20.100000000000001" customHeight="1" x14ac:dyDescent="0.25">
      <c r="A162" s="172"/>
      <c r="B162" s="53" t="s">
        <v>84</v>
      </c>
      <c r="C162" s="53" t="s">
        <v>125</v>
      </c>
      <c r="D162" s="77">
        <v>70</v>
      </c>
      <c r="E162" s="100"/>
      <c r="F162" s="100"/>
      <c r="G162" s="97">
        <f>'tabel harga'!C42</f>
        <v>4000</v>
      </c>
      <c r="H162" s="99"/>
    </row>
    <row r="163" spans="1:8" ht="20.100000000000001" customHeight="1" x14ac:dyDescent="0.25">
      <c r="A163" s="172"/>
      <c r="B163" s="53" t="s">
        <v>30</v>
      </c>
      <c r="C163" s="53" t="s">
        <v>30</v>
      </c>
      <c r="D163" s="77" t="s">
        <v>91</v>
      </c>
      <c r="E163" s="101"/>
      <c r="F163" s="100"/>
      <c r="G163" s="97">
        <f>'tabel harga'!C26</f>
        <v>4500</v>
      </c>
      <c r="H163" s="99"/>
    </row>
    <row r="164" spans="1:8" ht="20.100000000000001" customHeight="1" x14ac:dyDescent="0.25">
      <c r="A164" s="172"/>
      <c r="B164" s="53" t="s">
        <v>19</v>
      </c>
      <c r="C164" s="53" t="s">
        <v>19</v>
      </c>
      <c r="D164" s="77" t="s">
        <v>86</v>
      </c>
      <c r="E164" s="100"/>
      <c r="F164" s="100"/>
      <c r="G164" s="97">
        <f>'tabel harga'!C7</f>
        <v>1250</v>
      </c>
      <c r="H164" s="99"/>
    </row>
    <row r="165" spans="1:8" ht="20.100000000000001" customHeight="1" x14ac:dyDescent="0.25">
      <c r="A165" s="98"/>
      <c r="B165" s="98"/>
      <c r="C165" s="98"/>
      <c r="D165" s="98"/>
      <c r="E165" s="171" t="s">
        <v>139</v>
      </c>
      <c r="F165" s="171"/>
      <c r="G165" s="171"/>
      <c r="H165" s="99">
        <f>SUM(G150:G164)</f>
        <v>23189.81818181818</v>
      </c>
    </row>
    <row r="166" spans="1:8" ht="20.100000000000001" customHeight="1" x14ac:dyDescent="0.25">
      <c r="A166" s="17"/>
      <c r="B166" s="17"/>
      <c r="C166" s="17"/>
      <c r="D166" s="17"/>
    </row>
    <row r="167" spans="1:8" ht="20.100000000000001" customHeight="1" x14ac:dyDescent="0.25">
      <c r="A167" s="17"/>
      <c r="B167" s="17"/>
      <c r="C167" s="17"/>
      <c r="D167" s="17"/>
    </row>
    <row r="168" spans="1:8" s="16" customFormat="1" ht="20.100000000000001" customHeight="1" x14ac:dyDescent="0.25">
      <c r="A168" s="172" t="s">
        <v>126</v>
      </c>
      <c r="B168" s="172"/>
      <c r="C168" s="172" t="s">
        <v>69</v>
      </c>
      <c r="D168" s="172" t="s">
        <v>70</v>
      </c>
      <c r="E168" s="173" t="s">
        <v>71</v>
      </c>
      <c r="F168" s="173"/>
      <c r="G168" s="93" t="s">
        <v>72</v>
      </c>
      <c r="H168" s="93" t="s">
        <v>73</v>
      </c>
    </row>
    <row r="169" spans="1:8" s="16" customFormat="1" ht="20.100000000000001" customHeight="1" x14ac:dyDescent="0.25">
      <c r="A169" s="172"/>
      <c r="B169" s="172"/>
      <c r="C169" s="172"/>
      <c r="D169" s="172"/>
      <c r="E169" s="93" t="s">
        <v>74</v>
      </c>
      <c r="F169" s="93" t="s">
        <v>75</v>
      </c>
      <c r="G169" s="93" t="s">
        <v>76</v>
      </c>
      <c r="H169" s="93" t="s">
        <v>72</v>
      </c>
    </row>
    <row r="170" spans="1:8" ht="20.100000000000001" customHeight="1" x14ac:dyDescent="0.25">
      <c r="A170" s="172" t="s">
        <v>77</v>
      </c>
      <c r="B170" s="53" t="s">
        <v>93</v>
      </c>
      <c r="C170" s="53" t="s">
        <v>94</v>
      </c>
      <c r="D170" s="77">
        <v>200</v>
      </c>
      <c r="E170" s="96">
        <f>'tabel harga'!C11</f>
        <v>10500</v>
      </c>
      <c r="F170" s="96">
        <f t="shared" ref="F170:F176" si="18">E170/1000</f>
        <v>10.5</v>
      </c>
      <c r="G170" s="97">
        <f t="shared" ref="G170:G176" si="19">F170*D170</f>
        <v>2100</v>
      </c>
      <c r="H170" s="97"/>
    </row>
    <row r="171" spans="1:8" ht="20.100000000000001" customHeight="1" x14ac:dyDescent="0.25">
      <c r="A171" s="172"/>
      <c r="B171" s="53" t="s">
        <v>127</v>
      </c>
      <c r="C171" s="53" t="s">
        <v>41</v>
      </c>
      <c r="D171" s="77">
        <v>50</v>
      </c>
      <c r="E171" s="96">
        <f>'tabel harga'!C10</f>
        <v>9000</v>
      </c>
      <c r="F171" s="96">
        <f t="shared" si="18"/>
        <v>9</v>
      </c>
      <c r="G171" s="97">
        <f t="shared" si="19"/>
        <v>450</v>
      </c>
      <c r="H171" s="97"/>
    </row>
    <row r="172" spans="1:8" ht="20.100000000000001" customHeight="1" x14ac:dyDescent="0.25">
      <c r="A172" s="172"/>
      <c r="B172" s="53"/>
      <c r="C172" s="53" t="s">
        <v>64</v>
      </c>
      <c r="D172" s="77">
        <v>50</v>
      </c>
      <c r="E172" s="96">
        <f>'tabel harga'!C23</f>
        <v>15400</v>
      </c>
      <c r="F172" s="96">
        <f t="shared" si="18"/>
        <v>15.4</v>
      </c>
      <c r="G172" s="97">
        <f t="shared" si="19"/>
        <v>770</v>
      </c>
      <c r="H172" s="97"/>
    </row>
    <row r="173" spans="1:8" ht="20.100000000000001" customHeight="1" x14ac:dyDescent="0.25">
      <c r="A173" s="172"/>
      <c r="B173" s="53" t="s">
        <v>146</v>
      </c>
      <c r="C173" s="53" t="s">
        <v>66</v>
      </c>
      <c r="D173" s="77">
        <v>80</v>
      </c>
      <c r="E173" s="96">
        <f>'tabel harga'!C9</f>
        <v>107000</v>
      </c>
      <c r="F173" s="96">
        <f t="shared" si="18"/>
        <v>107</v>
      </c>
      <c r="G173" s="97">
        <f t="shared" si="19"/>
        <v>8560</v>
      </c>
      <c r="H173" s="97"/>
    </row>
    <row r="174" spans="1:8" ht="20.100000000000001" customHeight="1" x14ac:dyDescent="0.25">
      <c r="A174" s="172"/>
      <c r="B174" s="53"/>
      <c r="C174" s="53" t="s">
        <v>12</v>
      </c>
      <c r="D174" s="77">
        <v>5</v>
      </c>
      <c r="E174" s="96">
        <f>'tabel harga'!C38</f>
        <v>9181.8181818181802</v>
      </c>
      <c r="F174" s="96">
        <f t="shared" si="18"/>
        <v>9.1818181818181799</v>
      </c>
      <c r="G174" s="97">
        <f t="shared" si="19"/>
        <v>45.909090909090899</v>
      </c>
      <c r="H174" s="97"/>
    </row>
    <row r="175" spans="1:8" ht="20.100000000000001" customHeight="1" x14ac:dyDescent="0.25">
      <c r="A175" s="172"/>
      <c r="B175" s="53" t="s">
        <v>82</v>
      </c>
      <c r="C175" s="53" t="s">
        <v>15</v>
      </c>
      <c r="D175" s="77">
        <v>10</v>
      </c>
      <c r="E175" s="96">
        <f>'tabel harga'!C16</f>
        <v>33200</v>
      </c>
      <c r="F175" s="96">
        <f t="shared" si="18"/>
        <v>33.200000000000003</v>
      </c>
      <c r="G175" s="97">
        <f t="shared" si="19"/>
        <v>332</v>
      </c>
      <c r="H175" s="97"/>
    </row>
    <row r="176" spans="1:8" ht="20.100000000000001" customHeight="1" x14ac:dyDescent="0.25">
      <c r="A176" s="172"/>
      <c r="B176" s="53" t="s">
        <v>83</v>
      </c>
      <c r="C176" s="53" t="s">
        <v>102</v>
      </c>
      <c r="D176" s="77">
        <v>110</v>
      </c>
      <c r="E176" s="96">
        <f>'tabel harga'!C25</f>
        <v>10000</v>
      </c>
      <c r="F176" s="96">
        <f t="shared" si="18"/>
        <v>10</v>
      </c>
      <c r="G176" s="97">
        <f t="shared" si="19"/>
        <v>1100</v>
      </c>
      <c r="H176" s="97"/>
    </row>
    <row r="177" spans="1:8" ht="20.100000000000001" customHeight="1" x14ac:dyDescent="0.25">
      <c r="A177" s="172"/>
      <c r="B177" s="53" t="s">
        <v>84</v>
      </c>
      <c r="C177" s="53" t="s">
        <v>67</v>
      </c>
      <c r="D177" s="77">
        <v>70</v>
      </c>
      <c r="E177" s="96"/>
      <c r="F177" s="96"/>
      <c r="G177" s="97">
        <f>'tabel harga'!C44</f>
        <v>2200</v>
      </c>
      <c r="H177" s="97"/>
    </row>
    <row r="178" spans="1:8" ht="20.100000000000001" customHeight="1" x14ac:dyDescent="0.25">
      <c r="A178" s="172"/>
      <c r="B178" s="53" t="s">
        <v>18</v>
      </c>
      <c r="C178" s="53" t="s">
        <v>18</v>
      </c>
      <c r="D178" s="77" t="s">
        <v>85</v>
      </c>
      <c r="E178" s="96"/>
      <c r="F178" s="96"/>
      <c r="G178" s="97">
        <f>'tabel harga'!C53</f>
        <v>3300</v>
      </c>
      <c r="H178" s="97"/>
    </row>
    <row r="179" spans="1:8" ht="20.100000000000001" customHeight="1" x14ac:dyDescent="0.25">
      <c r="A179" s="172"/>
      <c r="B179" s="53" t="s">
        <v>19</v>
      </c>
      <c r="C179" s="53" t="s">
        <v>19</v>
      </c>
      <c r="D179" s="77" t="s">
        <v>86</v>
      </c>
      <c r="E179" s="96"/>
      <c r="F179" s="96"/>
      <c r="G179" s="97">
        <f>'tabel harga'!C7</f>
        <v>1250</v>
      </c>
      <c r="H179" s="99"/>
    </row>
    <row r="180" spans="1:8" ht="20.100000000000001" customHeight="1" x14ac:dyDescent="0.25">
      <c r="A180" s="98"/>
      <c r="B180" s="98"/>
      <c r="C180" s="98"/>
      <c r="D180" s="98"/>
      <c r="E180" s="171" t="s">
        <v>139</v>
      </c>
      <c r="F180" s="171"/>
      <c r="G180" s="171"/>
      <c r="H180" s="99">
        <f>SUM(G170:G179)</f>
        <v>20107.909090909088</v>
      </c>
    </row>
    <row r="181" spans="1:8" ht="20.100000000000001" customHeight="1" x14ac:dyDescent="0.25">
      <c r="A181" s="13"/>
      <c r="B181" s="13"/>
      <c r="C181" s="13"/>
      <c r="D181" s="13"/>
    </row>
    <row r="183" spans="1:8" ht="20.100000000000001" customHeight="1" x14ac:dyDescent="0.25">
      <c r="A183" s="14" t="s">
        <v>128</v>
      </c>
    </row>
    <row r="185" spans="1:8" ht="20.100000000000001" customHeight="1" x14ac:dyDescent="0.25">
      <c r="A185" s="14" t="s">
        <v>129</v>
      </c>
    </row>
    <row r="186" spans="1:8" ht="20.100000000000001" customHeight="1" x14ac:dyDescent="0.25">
      <c r="A186" s="14" t="s">
        <v>130</v>
      </c>
      <c r="B186" s="14" t="s">
        <v>131</v>
      </c>
    </row>
    <row r="187" spans="1:8" ht="20.100000000000001" customHeight="1" x14ac:dyDescent="0.25">
      <c r="B187" s="14" t="s">
        <v>132</v>
      </c>
    </row>
    <row r="188" spans="1:8" ht="20.100000000000001" customHeight="1" x14ac:dyDescent="0.25">
      <c r="B188" s="14" t="s">
        <v>133</v>
      </c>
    </row>
    <row r="189" spans="1:8" ht="20.100000000000001" customHeight="1" x14ac:dyDescent="0.25">
      <c r="B189" s="14" t="s">
        <v>134</v>
      </c>
    </row>
    <row r="190" spans="1:8" ht="20.100000000000001" customHeight="1" x14ac:dyDescent="0.25">
      <c r="B190" s="14" t="s">
        <v>60</v>
      </c>
    </row>
  </sheetData>
  <mergeCells count="63">
    <mergeCell ref="A5:A17"/>
    <mergeCell ref="A1:D1"/>
    <mergeCell ref="A3:B4"/>
    <mergeCell ref="C3:C4"/>
    <mergeCell ref="D3:D4"/>
    <mergeCell ref="E3:F3"/>
    <mergeCell ref="A60:B61"/>
    <mergeCell ref="C60:C61"/>
    <mergeCell ref="D60:D61"/>
    <mergeCell ref="E60:F60"/>
    <mergeCell ref="A19:D19"/>
    <mergeCell ref="A21:B22"/>
    <mergeCell ref="C21:C22"/>
    <mergeCell ref="D21:D22"/>
    <mergeCell ref="E21:F21"/>
    <mergeCell ref="A23:A37"/>
    <mergeCell ref="A41:B42"/>
    <mergeCell ref="C41:C42"/>
    <mergeCell ref="D41:D42"/>
    <mergeCell ref="E41:F41"/>
    <mergeCell ref="A43:A56"/>
    <mergeCell ref="E113:G113"/>
    <mergeCell ref="A62:A73"/>
    <mergeCell ref="A77:B78"/>
    <mergeCell ref="C77:C78"/>
    <mergeCell ref="D77:D78"/>
    <mergeCell ref="E77:F77"/>
    <mergeCell ref="A79:A94"/>
    <mergeCell ref="A98:B99"/>
    <mergeCell ref="C98:C99"/>
    <mergeCell ref="D98:D99"/>
    <mergeCell ref="E98:F98"/>
    <mergeCell ref="A100:A112"/>
    <mergeCell ref="A115:D115"/>
    <mergeCell ref="A116:B117"/>
    <mergeCell ref="C116:C117"/>
    <mergeCell ref="D116:D117"/>
    <mergeCell ref="E116:F116"/>
    <mergeCell ref="D148:D149"/>
    <mergeCell ref="E148:F148"/>
    <mergeCell ref="A150:A164"/>
    <mergeCell ref="A118:A129"/>
    <mergeCell ref="E130:G130"/>
    <mergeCell ref="A133:B134"/>
    <mergeCell ref="C133:C134"/>
    <mergeCell ref="D133:D134"/>
    <mergeCell ref="E133:F133"/>
    <mergeCell ref="E180:G180"/>
    <mergeCell ref="E57:G57"/>
    <mergeCell ref="E38:G38"/>
    <mergeCell ref="E18:G18"/>
    <mergeCell ref="A168:B169"/>
    <mergeCell ref="C168:C169"/>
    <mergeCell ref="D168:D169"/>
    <mergeCell ref="E168:F168"/>
    <mergeCell ref="A170:A179"/>
    <mergeCell ref="E74:G74"/>
    <mergeCell ref="E95:G95"/>
    <mergeCell ref="E145:G145"/>
    <mergeCell ref="E165:G165"/>
    <mergeCell ref="A135:A144"/>
    <mergeCell ref="A148:B149"/>
    <mergeCell ref="C148:C149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3" workbookViewId="0">
      <selection activeCell="D22" sqref="D22"/>
    </sheetView>
  </sheetViews>
  <sheetFormatPr defaultColWidth="8.85546875" defaultRowHeight="20.100000000000001" customHeight="1" x14ac:dyDescent="0.25"/>
  <cols>
    <col min="1" max="1" width="5.85546875" style="1" customWidth="1"/>
    <col min="2" max="2" width="25.5703125" style="1" customWidth="1"/>
    <col min="3" max="3" width="14.85546875" style="1" customWidth="1"/>
    <col min="4" max="4" width="17.5703125" style="1" customWidth="1"/>
    <col min="5" max="5" width="17.7109375" style="1" customWidth="1"/>
    <col min="6" max="6" width="11.5703125" style="1" customWidth="1"/>
    <col min="7" max="7" width="2.28515625" style="1" customWidth="1"/>
    <col min="8" max="8" width="10" style="1" customWidth="1"/>
    <col min="9" max="9" width="4.140625" style="1" customWidth="1"/>
    <col min="10" max="10" width="8.85546875" style="1"/>
    <col min="11" max="11" width="11" style="1" bestFit="1" customWidth="1"/>
    <col min="12" max="12" width="9.140625" style="1" bestFit="1" customWidth="1"/>
    <col min="13" max="13" width="20.7109375" style="1" customWidth="1"/>
    <col min="14" max="14" width="11.28515625" style="1" customWidth="1"/>
    <col min="15" max="15" width="15.140625" style="1" customWidth="1"/>
    <col min="16" max="16" width="9.85546875" style="1" bestFit="1" customWidth="1"/>
    <col min="17" max="16384" width="8.85546875" style="1"/>
  </cols>
  <sheetData>
    <row r="1" spans="1:12" ht="20.100000000000001" customHeight="1" x14ac:dyDescent="0.25">
      <c r="A1" s="28" t="s">
        <v>148</v>
      </c>
      <c r="B1" s="29"/>
      <c r="C1" s="29"/>
      <c r="D1" s="29"/>
      <c r="E1" s="29"/>
      <c r="F1" s="29"/>
      <c r="G1" s="29"/>
      <c r="H1" s="29"/>
    </row>
    <row r="2" spans="1:12" ht="20.100000000000001" customHeight="1" x14ac:dyDescent="0.25">
      <c r="A2" s="30" t="s">
        <v>149</v>
      </c>
      <c r="B2" s="30"/>
      <c r="C2" s="30"/>
      <c r="D2" s="30"/>
      <c r="E2" s="29"/>
      <c r="F2" s="29"/>
      <c r="G2" s="29"/>
      <c r="H2" s="29"/>
    </row>
    <row r="3" spans="1:12" ht="20.100000000000001" customHeight="1" x14ac:dyDescent="0.25">
      <c r="A3" s="30" t="s">
        <v>150</v>
      </c>
      <c r="B3" s="30"/>
      <c r="C3" s="30"/>
      <c r="D3" s="30"/>
      <c r="E3" s="29"/>
      <c r="F3" s="29"/>
      <c r="G3" s="29"/>
      <c r="H3" s="29"/>
    </row>
    <row r="4" spans="1:12" ht="20.100000000000001" customHeight="1" x14ac:dyDescent="0.25">
      <c r="A4" s="30" t="s">
        <v>151</v>
      </c>
      <c r="B4" s="30"/>
      <c r="C4" s="30"/>
      <c r="D4" s="30"/>
      <c r="E4" s="29"/>
      <c r="F4" s="29"/>
      <c r="G4" s="29"/>
      <c r="H4" s="29"/>
    </row>
    <row r="5" spans="1:12" ht="20.100000000000001" customHeight="1" x14ac:dyDescent="0.25">
      <c r="A5" s="29"/>
      <c r="B5" s="29"/>
      <c r="C5" s="29"/>
      <c r="D5" s="29"/>
      <c r="E5" s="29"/>
      <c r="F5" s="29"/>
      <c r="G5" s="31"/>
      <c r="H5" s="31"/>
      <c r="I5" s="32"/>
      <c r="J5" s="32"/>
      <c r="K5" s="32"/>
    </row>
    <row r="6" spans="1:12" ht="20.100000000000001" customHeight="1" x14ac:dyDescent="0.25">
      <c r="A6" s="29"/>
      <c r="B6" s="29"/>
      <c r="C6" s="29"/>
      <c r="D6" s="29"/>
      <c r="E6" s="29"/>
      <c r="F6" s="29"/>
      <c r="G6" s="31"/>
      <c r="H6" s="31"/>
      <c r="I6" s="32"/>
      <c r="J6" s="32"/>
      <c r="K6" s="32"/>
    </row>
    <row r="7" spans="1:12" ht="20.100000000000001" customHeight="1" x14ac:dyDescent="0.25">
      <c r="A7" s="28" t="s">
        <v>152</v>
      </c>
      <c r="B7" s="29"/>
      <c r="C7" s="29"/>
      <c r="D7" s="29"/>
      <c r="E7" s="29"/>
      <c r="F7" s="29"/>
      <c r="G7" s="29"/>
      <c r="H7" s="29"/>
    </row>
    <row r="8" spans="1:12" ht="20.100000000000001" customHeight="1" x14ac:dyDescent="0.25">
      <c r="A8" s="29"/>
      <c r="B8" s="33" t="s">
        <v>153</v>
      </c>
      <c r="C8" s="34" t="s">
        <v>154</v>
      </c>
      <c r="D8" s="35">
        <f>Rekap!B18</f>
        <v>18080.563636363637</v>
      </c>
      <c r="E8" s="36">
        <f>D8/$D$9</f>
        <v>1</v>
      </c>
      <c r="F8" s="29"/>
      <c r="G8" s="37"/>
      <c r="H8" s="29"/>
    </row>
    <row r="9" spans="1:12" ht="20.100000000000001" customHeight="1" x14ac:dyDescent="0.25">
      <c r="A9" s="29"/>
      <c r="B9" s="38" t="s">
        <v>155</v>
      </c>
      <c r="C9" s="39" t="s">
        <v>154</v>
      </c>
      <c r="D9" s="40">
        <f>SUM(D8:D8)</f>
        <v>18080.563636363637</v>
      </c>
      <c r="E9" s="37">
        <f>SUM(E8:E8)</f>
        <v>1</v>
      </c>
      <c r="F9" s="29"/>
      <c r="G9" s="37"/>
      <c r="H9" s="29"/>
    </row>
    <row r="10" spans="1:12" ht="20.100000000000001" customHeight="1" thickBot="1" x14ac:dyDescent="0.3">
      <c r="A10" s="29"/>
      <c r="B10" s="29"/>
      <c r="C10" s="29"/>
      <c r="D10" s="29"/>
      <c r="E10" s="29"/>
      <c r="F10" s="41"/>
      <c r="G10" s="29"/>
      <c r="H10" s="42"/>
    </row>
    <row r="11" spans="1:12" ht="32.25" thickBot="1" x14ac:dyDescent="0.3">
      <c r="A11" s="24" t="s">
        <v>156</v>
      </c>
      <c r="B11" s="25" t="s">
        <v>157</v>
      </c>
      <c r="C11" s="25" t="s">
        <v>158</v>
      </c>
      <c r="D11" s="26" t="s">
        <v>71</v>
      </c>
      <c r="E11" s="27" t="s">
        <v>159</v>
      </c>
      <c r="F11" s="29"/>
      <c r="G11" s="29"/>
      <c r="H11" s="29"/>
      <c r="L11" s="43"/>
    </row>
    <row r="12" spans="1:12" ht="20.100000000000001" customHeight="1" thickTop="1" thickBot="1" x14ac:dyDescent="0.3">
      <c r="A12" s="44" t="s">
        <v>160</v>
      </c>
      <c r="B12" s="45" t="s">
        <v>161</v>
      </c>
      <c r="C12" s="45" t="s">
        <v>162</v>
      </c>
      <c r="D12" s="45" t="s">
        <v>163</v>
      </c>
      <c r="E12" s="46" t="s">
        <v>164</v>
      </c>
      <c r="F12" s="29"/>
      <c r="G12" s="29"/>
      <c r="H12" s="29"/>
      <c r="L12" s="43"/>
    </row>
    <row r="13" spans="1:12" ht="20.100000000000001" customHeight="1" thickTop="1" x14ac:dyDescent="0.25">
      <c r="A13" s="47">
        <v>1</v>
      </c>
      <c r="B13" s="48" t="s">
        <v>165</v>
      </c>
      <c r="C13" s="49">
        <v>0.125</v>
      </c>
      <c r="D13" s="50">
        <f>D9</f>
        <v>18080.563636363637</v>
      </c>
      <c r="E13" s="51">
        <f>C13*D13</f>
        <v>2260.0704545454546</v>
      </c>
      <c r="F13" s="29"/>
      <c r="G13" s="29"/>
      <c r="H13" s="29"/>
      <c r="L13" s="43"/>
    </row>
    <row r="14" spans="1:12" ht="20.100000000000001" customHeight="1" x14ac:dyDescent="0.25">
      <c r="A14" s="52">
        <v>2</v>
      </c>
      <c r="B14" s="53" t="s">
        <v>166</v>
      </c>
      <c r="C14" s="54">
        <v>0.08</v>
      </c>
      <c r="D14" s="55">
        <f>D13</f>
        <v>18080.563636363637</v>
      </c>
      <c r="E14" s="56">
        <f>C14*D14</f>
        <v>1446.445090909091</v>
      </c>
      <c r="F14" s="29"/>
      <c r="G14" s="29"/>
      <c r="H14" s="29"/>
      <c r="L14" s="43"/>
    </row>
    <row r="15" spans="1:12" ht="20.100000000000001" customHeight="1" x14ac:dyDescent="0.25">
      <c r="A15" s="47">
        <v>3</v>
      </c>
      <c r="B15" s="53" t="s">
        <v>167</v>
      </c>
      <c r="C15" s="54">
        <v>0.08</v>
      </c>
      <c r="D15" s="55">
        <f>D14</f>
        <v>18080.563636363637</v>
      </c>
      <c r="E15" s="56">
        <f>C15*D15</f>
        <v>1446.445090909091</v>
      </c>
      <c r="F15" s="29"/>
      <c r="G15" s="29"/>
      <c r="H15" s="29"/>
      <c r="L15" s="43"/>
    </row>
    <row r="16" spans="1:12" ht="20.100000000000001" customHeight="1" x14ac:dyDescent="0.25">
      <c r="A16" s="52">
        <v>4</v>
      </c>
      <c r="B16" s="53" t="s">
        <v>168</v>
      </c>
      <c r="C16" s="54">
        <v>0.08</v>
      </c>
      <c r="D16" s="55">
        <f>D15</f>
        <v>18080.563636363637</v>
      </c>
      <c r="E16" s="56">
        <f>C16*D16</f>
        <v>1446.445090909091</v>
      </c>
      <c r="F16" s="29"/>
      <c r="G16" s="29"/>
      <c r="H16" s="29"/>
      <c r="L16" s="43"/>
    </row>
    <row r="17" spans="1:12" ht="20.100000000000001" customHeight="1" thickBot="1" x14ac:dyDescent="0.3">
      <c r="A17" s="47">
        <v>5</v>
      </c>
      <c r="B17" s="53" t="s">
        <v>169</v>
      </c>
      <c r="C17" s="54">
        <v>0.02</v>
      </c>
      <c r="D17" s="55">
        <f>D14</f>
        <v>18080.563636363637</v>
      </c>
      <c r="E17" s="56">
        <f>C17*D17</f>
        <v>361.61127272727276</v>
      </c>
      <c r="F17" s="29"/>
      <c r="G17" s="29"/>
      <c r="H17" s="57"/>
      <c r="L17" s="43"/>
    </row>
    <row r="18" spans="1:12" ht="20.100000000000001" customHeight="1" thickBot="1" x14ac:dyDescent="0.3">
      <c r="A18" s="58"/>
      <c r="B18" s="177" t="s">
        <v>170</v>
      </c>
      <c r="C18" s="177"/>
      <c r="D18" s="177"/>
      <c r="E18" s="59">
        <f>SUM(E13:E17)</f>
        <v>6961.0170000000007</v>
      </c>
      <c r="F18" s="29"/>
      <c r="G18" s="29"/>
      <c r="H18" s="29"/>
      <c r="L18" s="43"/>
    </row>
    <row r="19" spans="1:12" ht="20.100000000000001" customHeight="1" x14ac:dyDescent="0.25">
      <c r="A19" s="29"/>
      <c r="B19" s="29"/>
      <c r="C19" s="29"/>
      <c r="D19" s="29"/>
      <c r="E19" s="29"/>
      <c r="F19" s="29"/>
      <c r="G19" s="29"/>
      <c r="H19" s="29"/>
      <c r="L19" s="43"/>
    </row>
    <row r="20" spans="1:12" ht="20.100000000000001" customHeight="1" x14ac:dyDescent="0.25">
      <c r="A20" s="29"/>
      <c r="B20" s="29"/>
      <c r="C20" s="29"/>
      <c r="D20" s="29"/>
      <c r="E20" s="29"/>
      <c r="F20" s="29"/>
      <c r="G20" s="29"/>
      <c r="H20" s="29"/>
    </row>
    <row r="21" spans="1:12" ht="20.100000000000001" customHeight="1" x14ac:dyDescent="0.25">
      <c r="A21" s="29"/>
      <c r="B21" s="29"/>
      <c r="C21" s="29"/>
      <c r="D21" s="74" t="str">
        <f>Rekap!B24</f>
        <v>Semarang,          April 2021</v>
      </c>
      <c r="E21" s="29"/>
      <c r="F21" s="29"/>
      <c r="G21" s="29"/>
      <c r="H21" s="29"/>
    </row>
    <row r="22" spans="1:12" ht="20.100000000000001" customHeight="1" x14ac:dyDescent="0.25">
      <c r="D22" s="60"/>
    </row>
    <row r="23" spans="1:12" ht="20.100000000000001" customHeight="1" x14ac:dyDescent="0.25">
      <c r="D23" s="61" t="s">
        <v>171</v>
      </c>
    </row>
    <row r="24" spans="1:12" ht="20.100000000000001" customHeight="1" x14ac:dyDescent="0.25">
      <c r="D24" s="61" t="s">
        <v>172</v>
      </c>
    </row>
    <row r="25" spans="1:12" ht="20.100000000000001" customHeight="1" x14ac:dyDescent="0.25">
      <c r="D25" s="61"/>
    </row>
    <row r="26" spans="1:12" ht="20.100000000000001" customHeight="1" x14ac:dyDescent="0.25">
      <c r="D26" s="61"/>
    </row>
    <row r="27" spans="1:12" ht="20.100000000000001" customHeight="1" x14ac:dyDescent="0.25">
      <c r="D27" s="62" t="str">
        <f>Rekap!B30</f>
        <v>BUDI JOKO RAHARJO, M.M</v>
      </c>
    </row>
    <row r="28" spans="1:12" ht="20.100000000000001" customHeight="1" x14ac:dyDescent="0.25">
      <c r="D28" s="39" t="str">
        <f>Rekap!B31</f>
        <v>Pembina, (IV/a)</v>
      </c>
    </row>
    <row r="29" spans="1:12" ht="20.100000000000001" customHeight="1" x14ac:dyDescent="0.25">
      <c r="D29" s="39" t="str">
        <f>Rekap!B32</f>
        <v>NIP. 19740321 199808 1 001</v>
      </c>
    </row>
  </sheetData>
  <mergeCells count="1">
    <mergeCell ref="B18:D1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topLeftCell="A7" workbookViewId="0">
      <selection activeCell="B35" sqref="B35"/>
    </sheetView>
  </sheetViews>
  <sheetFormatPr defaultColWidth="34.28515625" defaultRowHeight="20.100000000000001" customHeight="1" x14ac:dyDescent="0.25"/>
  <cols>
    <col min="1" max="1" width="34.28515625" style="1"/>
    <col min="2" max="2" width="34.28515625" style="76"/>
    <col min="3" max="16384" width="34.28515625" style="1"/>
  </cols>
  <sheetData>
    <row r="1" spans="1:2" ht="20.100000000000001" customHeight="1" x14ac:dyDescent="0.25">
      <c r="A1" s="178" t="s">
        <v>173</v>
      </c>
      <c r="B1" s="178"/>
    </row>
    <row r="2" spans="1:2" ht="20.100000000000001" customHeight="1" x14ac:dyDescent="0.25">
      <c r="A2" s="178" t="s">
        <v>174</v>
      </c>
      <c r="B2" s="178"/>
    </row>
    <row r="3" spans="1:2" ht="20.100000000000001" customHeight="1" x14ac:dyDescent="0.25">
      <c r="A3" s="178" t="s">
        <v>175</v>
      </c>
      <c r="B3" s="178"/>
    </row>
    <row r="4" spans="1:2" ht="20.100000000000001" customHeight="1" x14ac:dyDescent="0.25">
      <c r="A4" s="63"/>
      <c r="B4" s="64"/>
    </row>
    <row r="5" spans="1:2" ht="20.100000000000001" customHeight="1" x14ac:dyDescent="0.25">
      <c r="A5" s="179" t="s">
        <v>176</v>
      </c>
      <c r="B5" s="171" t="s">
        <v>77</v>
      </c>
    </row>
    <row r="6" spans="1:2" ht="20.100000000000001" customHeight="1" x14ac:dyDescent="0.25">
      <c r="A6" s="179"/>
      <c r="B6" s="171"/>
    </row>
    <row r="7" spans="1:2" ht="20.100000000000001" customHeight="1" x14ac:dyDescent="0.25">
      <c r="A7" s="65">
        <v>1</v>
      </c>
      <c r="B7" s="66">
        <f>'analisa menu'!H18</f>
        <v>21009.31818181818</v>
      </c>
    </row>
    <row r="8" spans="1:2" ht="20.100000000000001" customHeight="1" x14ac:dyDescent="0.25">
      <c r="A8" s="65">
        <v>2</v>
      </c>
      <c r="B8" s="66">
        <f>'analisa menu'!H38</f>
        <v>16226.818181818182</v>
      </c>
    </row>
    <row r="9" spans="1:2" ht="20.100000000000001" customHeight="1" x14ac:dyDescent="0.25">
      <c r="A9" s="65">
        <v>3</v>
      </c>
      <c r="B9" s="66">
        <f>'analisa menu'!H57</f>
        <v>15718</v>
      </c>
    </row>
    <row r="10" spans="1:2" ht="20.100000000000001" customHeight="1" x14ac:dyDescent="0.25">
      <c r="A10" s="65">
        <v>4</v>
      </c>
      <c r="B10" s="66">
        <f>'analisa menu'!H74</f>
        <v>16970.909090909092</v>
      </c>
    </row>
    <row r="11" spans="1:2" ht="20.100000000000001" customHeight="1" x14ac:dyDescent="0.25">
      <c r="A11" s="65">
        <v>5</v>
      </c>
      <c r="B11" s="66">
        <f>'analisa menu'!H95</f>
        <v>14925.318181818182</v>
      </c>
    </row>
    <row r="12" spans="1:2" ht="20.100000000000001" customHeight="1" x14ac:dyDescent="0.25">
      <c r="A12" s="65">
        <v>6</v>
      </c>
      <c r="B12" s="66">
        <f>'analisa menu'!H113</f>
        <v>16077.818181818182</v>
      </c>
    </row>
    <row r="13" spans="1:2" ht="20.100000000000001" customHeight="1" x14ac:dyDescent="0.25">
      <c r="A13" s="65">
        <v>7</v>
      </c>
      <c r="B13" s="66">
        <f>'analisa menu'!H130</f>
        <v>19283.818181818184</v>
      </c>
    </row>
    <row r="14" spans="1:2" ht="20.100000000000001" customHeight="1" x14ac:dyDescent="0.25">
      <c r="A14" s="65">
        <v>8</v>
      </c>
      <c r="B14" s="66">
        <f>'analisa menu'!H145</f>
        <v>17295.909090909092</v>
      </c>
    </row>
    <row r="15" spans="1:2" ht="20.100000000000001" customHeight="1" x14ac:dyDescent="0.25">
      <c r="A15" s="65">
        <v>9</v>
      </c>
      <c r="B15" s="66">
        <f>'analisa menu'!H165</f>
        <v>23189.81818181818</v>
      </c>
    </row>
    <row r="16" spans="1:2" ht="20.100000000000001" customHeight="1" thickBot="1" x14ac:dyDescent="0.3">
      <c r="A16" s="67">
        <v>10</v>
      </c>
      <c r="B16" s="68">
        <f>'analisa menu'!H180</f>
        <v>20107.909090909088</v>
      </c>
    </row>
    <row r="17" spans="1:6" ht="20.100000000000001" customHeight="1" thickTop="1" x14ac:dyDescent="0.25">
      <c r="A17" s="48" t="s">
        <v>177</v>
      </c>
      <c r="B17" s="69">
        <f>SUM(B7:B16)</f>
        <v>180805.63636363635</v>
      </c>
    </row>
    <row r="18" spans="1:6" ht="20.100000000000001" customHeight="1" x14ac:dyDescent="0.25">
      <c r="A18" s="53" t="s">
        <v>178</v>
      </c>
      <c r="B18" s="66">
        <f>B17/10</f>
        <v>18080.563636363637</v>
      </c>
    </row>
    <row r="19" spans="1:6" ht="20.100000000000001" customHeight="1" x14ac:dyDescent="0.25">
      <c r="A19" s="53" t="s">
        <v>179</v>
      </c>
      <c r="B19" s="66">
        <f>'biaya operasional'!E18</f>
        <v>6961.0170000000007</v>
      </c>
    </row>
    <row r="20" spans="1:6" ht="20.100000000000001" customHeight="1" thickBot="1" x14ac:dyDescent="0.3">
      <c r="A20" s="70" t="s">
        <v>73</v>
      </c>
      <c r="B20" s="68">
        <f>SUM(B18:B19)</f>
        <v>25041.580636363637</v>
      </c>
      <c r="D20" s="76"/>
    </row>
    <row r="21" spans="1:6" ht="20.100000000000001" customHeight="1" thickTop="1" thickBot="1" x14ac:dyDescent="0.3">
      <c r="A21" s="71" t="s">
        <v>180</v>
      </c>
      <c r="B21" s="72">
        <f>INT(B20/100)*100</f>
        <v>25000</v>
      </c>
      <c r="D21" s="78"/>
    </row>
    <row r="22" spans="1:6" ht="20.100000000000001" customHeight="1" thickTop="1" x14ac:dyDescent="0.25">
      <c r="A22" s="29"/>
      <c r="B22" s="73"/>
    </row>
    <row r="24" spans="1:6" ht="20.100000000000001" customHeight="1" x14ac:dyDescent="0.25">
      <c r="B24" s="74" t="s">
        <v>245</v>
      </c>
    </row>
    <row r="25" spans="1:6" ht="20.100000000000001" customHeight="1" x14ac:dyDescent="0.25">
      <c r="B25" s="74"/>
    </row>
    <row r="26" spans="1:6" ht="20.100000000000001" customHeight="1" x14ac:dyDescent="0.25">
      <c r="B26" s="75" t="s">
        <v>171</v>
      </c>
    </row>
    <row r="27" spans="1:6" ht="20.100000000000001" customHeight="1" x14ac:dyDescent="0.25">
      <c r="B27" s="75" t="s">
        <v>172</v>
      </c>
    </row>
    <row r="28" spans="1:6" ht="20.100000000000001" customHeight="1" x14ac:dyDescent="0.25">
      <c r="B28" s="75"/>
    </row>
    <row r="29" spans="1:6" ht="20.100000000000001" customHeight="1" x14ac:dyDescent="0.25">
      <c r="B29" s="75"/>
    </row>
    <row r="30" spans="1:6" ht="20.100000000000001" customHeight="1" x14ac:dyDescent="0.25">
      <c r="B30" s="144" t="s">
        <v>242</v>
      </c>
      <c r="C30" s="147"/>
      <c r="D30" s="147"/>
      <c r="E30" s="147"/>
      <c r="F30" s="147"/>
    </row>
    <row r="31" spans="1:6" ht="20.100000000000001" customHeight="1" x14ac:dyDescent="0.25">
      <c r="B31" s="145" t="s">
        <v>243</v>
      </c>
      <c r="C31" s="148"/>
      <c r="D31" s="148"/>
      <c r="E31" s="148"/>
      <c r="F31" s="148"/>
    </row>
    <row r="32" spans="1:6" ht="20.100000000000001" customHeight="1" x14ac:dyDescent="0.25">
      <c r="B32" s="146" t="s">
        <v>244</v>
      </c>
      <c r="C32" s="149"/>
      <c r="D32" s="149"/>
      <c r="E32" s="149"/>
      <c r="F32" s="149"/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C96B-C6FC-43CB-9383-1D302416E3F6}">
  <sheetPr>
    <pageSetUpPr fitToPage="1"/>
  </sheetPr>
  <dimension ref="A1:P60"/>
  <sheetViews>
    <sheetView tabSelected="1" topLeftCell="A31" workbookViewId="0">
      <selection activeCell="Q40" sqref="Q40"/>
    </sheetView>
  </sheetViews>
  <sheetFormatPr defaultRowHeight="12.75" x14ac:dyDescent="0.25"/>
  <cols>
    <col min="1" max="1" width="3" style="79" customWidth="1"/>
    <col min="2" max="2" width="26.140625" style="79" customWidth="1"/>
    <col min="3" max="3" width="12.42578125" style="79" customWidth="1"/>
    <col min="4" max="4" width="9.5703125" style="79" customWidth="1"/>
    <col min="5" max="5" width="7.42578125" style="79" customWidth="1"/>
    <col min="6" max="6" width="6.42578125" style="79" customWidth="1"/>
    <col min="7" max="7" width="8.42578125" style="80" customWidth="1"/>
    <col min="8" max="8" width="9.7109375" style="81" customWidth="1"/>
    <col min="9" max="9" width="15.42578125" style="81" customWidth="1"/>
    <col min="10" max="10" width="11.7109375" style="79" hidden="1" customWidth="1"/>
    <col min="11" max="14" width="12.140625" style="79" hidden="1" customWidth="1"/>
    <col min="15" max="15" width="11.28515625" style="79" hidden="1" customWidth="1"/>
    <col min="16" max="16" width="18.85546875" style="79" hidden="1" customWidth="1"/>
    <col min="17" max="260" width="9.140625" style="79"/>
    <col min="261" max="261" width="5" style="79" customWidth="1"/>
    <col min="262" max="262" width="13.42578125" style="79" customWidth="1"/>
    <col min="263" max="263" width="2.5703125" style="79" customWidth="1"/>
    <col min="264" max="264" width="10" style="79" customWidth="1"/>
    <col min="265" max="265" width="10.5703125" style="79" customWidth="1"/>
    <col min="266" max="266" width="8" style="79" customWidth="1"/>
    <col min="267" max="267" width="12.42578125" style="79" customWidth="1"/>
    <col min="268" max="268" width="16.42578125" style="79" customWidth="1"/>
    <col min="269" max="269" width="21.7109375" style="79" customWidth="1"/>
    <col min="270" max="270" width="9.140625" style="79"/>
    <col min="271" max="271" width="15.42578125" style="79" customWidth="1"/>
    <col min="272" max="516" width="9.140625" style="79"/>
    <col min="517" max="517" width="5" style="79" customWidth="1"/>
    <col min="518" max="518" width="13.42578125" style="79" customWidth="1"/>
    <col min="519" max="519" width="2.5703125" style="79" customWidth="1"/>
    <col min="520" max="520" width="10" style="79" customWidth="1"/>
    <col min="521" max="521" width="10.5703125" style="79" customWidth="1"/>
    <col min="522" max="522" width="8" style="79" customWidth="1"/>
    <col min="523" max="523" width="12.42578125" style="79" customWidth="1"/>
    <col min="524" max="524" width="16.42578125" style="79" customWidth="1"/>
    <col min="525" max="525" width="21.7109375" style="79" customWidth="1"/>
    <col min="526" max="526" width="9.140625" style="79"/>
    <col min="527" max="527" width="15.42578125" style="79" customWidth="1"/>
    <col min="528" max="772" width="9.140625" style="79"/>
    <col min="773" max="773" width="5" style="79" customWidth="1"/>
    <col min="774" max="774" width="13.42578125" style="79" customWidth="1"/>
    <col min="775" max="775" width="2.5703125" style="79" customWidth="1"/>
    <col min="776" max="776" width="10" style="79" customWidth="1"/>
    <col min="777" max="777" width="10.5703125" style="79" customWidth="1"/>
    <col min="778" max="778" width="8" style="79" customWidth="1"/>
    <col min="779" max="779" width="12.42578125" style="79" customWidth="1"/>
    <col min="780" max="780" width="16.42578125" style="79" customWidth="1"/>
    <col min="781" max="781" width="21.7109375" style="79" customWidth="1"/>
    <col min="782" max="782" width="9.140625" style="79"/>
    <col min="783" max="783" width="15.42578125" style="79" customWidth="1"/>
    <col min="784" max="1028" width="9.140625" style="79"/>
    <col min="1029" max="1029" width="5" style="79" customWidth="1"/>
    <col min="1030" max="1030" width="13.42578125" style="79" customWidth="1"/>
    <col min="1031" max="1031" width="2.5703125" style="79" customWidth="1"/>
    <col min="1032" max="1032" width="10" style="79" customWidth="1"/>
    <col min="1033" max="1033" width="10.5703125" style="79" customWidth="1"/>
    <col min="1034" max="1034" width="8" style="79" customWidth="1"/>
    <col min="1035" max="1035" width="12.42578125" style="79" customWidth="1"/>
    <col min="1036" max="1036" width="16.42578125" style="79" customWidth="1"/>
    <col min="1037" max="1037" width="21.7109375" style="79" customWidth="1"/>
    <col min="1038" max="1038" width="9.140625" style="79"/>
    <col min="1039" max="1039" width="15.42578125" style="79" customWidth="1"/>
    <col min="1040" max="1284" width="9.140625" style="79"/>
    <col min="1285" max="1285" width="5" style="79" customWidth="1"/>
    <col min="1286" max="1286" width="13.42578125" style="79" customWidth="1"/>
    <col min="1287" max="1287" width="2.5703125" style="79" customWidth="1"/>
    <col min="1288" max="1288" width="10" style="79" customWidth="1"/>
    <col min="1289" max="1289" width="10.5703125" style="79" customWidth="1"/>
    <col min="1290" max="1290" width="8" style="79" customWidth="1"/>
    <col min="1291" max="1291" width="12.42578125" style="79" customWidth="1"/>
    <col min="1292" max="1292" width="16.42578125" style="79" customWidth="1"/>
    <col min="1293" max="1293" width="21.7109375" style="79" customWidth="1"/>
    <col min="1294" max="1294" width="9.140625" style="79"/>
    <col min="1295" max="1295" width="15.42578125" style="79" customWidth="1"/>
    <col min="1296" max="1540" width="9.140625" style="79"/>
    <col min="1541" max="1541" width="5" style="79" customWidth="1"/>
    <col min="1542" max="1542" width="13.42578125" style="79" customWidth="1"/>
    <col min="1543" max="1543" width="2.5703125" style="79" customWidth="1"/>
    <col min="1544" max="1544" width="10" style="79" customWidth="1"/>
    <col min="1545" max="1545" width="10.5703125" style="79" customWidth="1"/>
    <col min="1546" max="1546" width="8" style="79" customWidth="1"/>
    <col min="1547" max="1547" width="12.42578125" style="79" customWidth="1"/>
    <col min="1548" max="1548" width="16.42578125" style="79" customWidth="1"/>
    <col min="1549" max="1549" width="21.7109375" style="79" customWidth="1"/>
    <col min="1550" max="1550" width="9.140625" style="79"/>
    <col min="1551" max="1551" width="15.42578125" style="79" customWidth="1"/>
    <col min="1552" max="1796" width="9.140625" style="79"/>
    <col min="1797" max="1797" width="5" style="79" customWidth="1"/>
    <col min="1798" max="1798" width="13.42578125" style="79" customWidth="1"/>
    <col min="1799" max="1799" width="2.5703125" style="79" customWidth="1"/>
    <col min="1800" max="1800" width="10" style="79" customWidth="1"/>
    <col min="1801" max="1801" width="10.5703125" style="79" customWidth="1"/>
    <col min="1802" max="1802" width="8" style="79" customWidth="1"/>
    <col min="1803" max="1803" width="12.42578125" style="79" customWidth="1"/>
    <col min="1804" max="1804" width="16.42578125" style="79" customWidth="1"/>
    <col min="1805" max="1805" width="21.7109375" style="79" customWidth="1"/>
    <col min="1806" max="1806" width="9.140625" style="79"/>
    <col min="1807" max="1807" width="15.42578125" style="79" customWidth="1"/>
    <col min="1808" max="2052" width="9.140625" style="79"/>
    <col min="2053" max="2053" width="5" style="79" customWidth="1"/>
    <col min="2054" max="2054" width="13.42578125" style="79" customWidth="1"/>
    <col min="2055" max="2055" width="2.5703125" style="79" customWidth="1"/>
    <col min="2056" max="2056" width="10" style="79" customWidth="1"/>
    <col min="2057" max="2057" width="10.5703125" style="79" customWidth="1"/>
    <col min="2058" max="2058" width="8" style="79" customWidth="1"/>
    <col min="2059" max="2059" width="12.42578125" style="79" customWidth="1"/>
    <col min="2060" max="2060" width="16.42578125" style="79" customWidth="1"/>
    <col min="2061" max="2061" width="21.7109375" style="79" customWidth="1"/>
    <col min="2062" max="2062" width="9.140625" style="79"/>
    <col min="2063" max="2063" width="15.42578125" style="79" customWidth="1"/>
    <col min="2064" max="2308" width="9.140625" style="79"/>
    <col min="2309" max="2309" width="5" style="79" customWidth="1"/>
    <col min="2310" max="2310" width="13.42578125" style="79" customWidth="1"/>
    <col min="2311" max="2311" width="2.5703125" style="79" customWidth="1"/>
    <col min="2312" max="2312" width="10" style="79" customWidth="1"/>
    <col min="2313" max="2313" width="10.5703125" style="79" customWidth="1"/>
    <col min="2314" max="2314" width="8" style="79" customWidth="1"/>
    <col min="2315" max="2315" width="12.42578125" style="79" customWidth="1"/>
    <col min="2316" max="2316" width="16.42578125" style="79" customWidth="1"/>
    <col min="2317" max="2317" width="21.7109375" style="79" customWidth="1"/>
    <col min="2318" max="2318" width="9.140625" style="79"/>
    <col min="2319" max="2319" width="15.42578125" style="79" customWidth="1"/>
    <col min="2320" max="2564" width="9.140625" style="79"/>
    <col min="2565" max="2565" width="5" style="79" customWidth="1"/>
    <col min="2566" max="2566" width="13.42578125" style="79" customWidth="1"/>
    <col min="2567" max="2567" width="2.5703125" style="79" customWidth="1"/>
    <col min="2568" max="2568" width="10" style="79" customWidth="1"/>
    <col min="2569" max="2569" width="10.5703125" style="79" customWidth="1"/>
    <col min="2570" max="2570" width="8" style="79" customWidth="1"/>
    <col min="2571" max="2571" width="12.42578125" style="79" customWidth="1"/>
    <col min="2572" max="2572" width="16.42578125" style="79" customWidth="1"/>
    <col min="2573" max="2573" width="21.7109375" style="79" customWidth="1"/>
    <col min="2574" max="2574" width="9.140625" style="79"/>
    <col min="2575" max="2575" width="15.42578125" style="79" customWidth="1"/>
    <col min="2576" max="2820" width="9.140625" style="79"/>
    <col min="2821" max="2821" width="5" style="79" customWidth="1"/>
    <col min="2822" max="2822" width="13.42578125" style="79" customWidth="1"/>
    <col min="2823" max="2823" width="2.5703125" style="79" customWidth="1"/>
    <col min="2824" max="2824" width="10" style="79" customWidth="1"/>
    <col min="2825" max="2825" width="10.5703125" style="79" customWidth="1"/>
    <col min="2826" max="2826" width="8" style="79" customWidth="1"/>
    <col min="2827" max="2827" width="12.42578125" style="79" customWidth="1"/>
    <col min="2828" max="2828" width="16.42578125" style="79" customWidth="1"/>
    <col min="2829" max="2829" width="21.7109375" style="79" customWidth="1"/>
    <col min="2830" max="2830" width="9.140625" style="79"/>
    <col min="2831" max="2831" width="15.42578125" style="79" customWidth="1"/>
    <col min="2832" max="3076" width="9.140625" style="79"/>
    <col min="3077" max="3077" width="5" style="79" customWidth="1"/>
    <col min="3078" max="3078" width="13.42578125" style="79" customWidth="1"/>
    <col min="3079" max="3079" width="2.5703125" style="79" customWidth="1"/>
    <col min="3080" max="3080" width="10" style="79" customWidth="1"/>
    <col min="3081" max="3081" width="10.5703125" style="79" customWidth="1"/>
    <col min="3082" max="3082" width="8" style="79" customWidth="1"/>
    <col min="3083" max="3083" width="12.42578125" style="79" customWidth="1"/>
    <col min="3084" max="3084" width="16.42578125" style="79" customWidth="1"/>
    <col min="3085" max="3085" width="21.7109375" style="79" customWidth="1"/>
    <col min="3086" max="3086" width="9.140625" style="79"/>
    <col min="3087" max="3087" width="15.42578125" style="79" customWidth="1"/>
    <col min="3088" max="3332" width="9.140625" style="79"/>
    <col min="3333" max="3333" width="5" style="79" customWidth="1"/>
    <col min="3334" max="3334" width="13.42578125" style="79" customWidth="1"/>
    <col min="3335" max="3335" width="2.5703125" style="79" customWidth="1"/>
    <col min="3336" max="3336" width="10" style="79" customWidth="1"/>
    <col min="3337" max="3337" width="10.5703125" style="79" customWidth="1"/>
    <col min="3338" max="3338" width="8" style="79" customWidth="1"/>
    <col min="3339" max="3339" width="12.42578125" style="79" customWidth="1"/>
    <col min="3340" max="3340" width="16.42578125" style="79" customWidth="1"/>
    <col min="3341" max="3341" width="21.7109375" style="79" customWidth="1"/>
    <col min="3342" max="3342" width="9.140625" style="79"/>
    <col min="3343" max="3343" width="15.42578125" style="79" customWidth="1"/>
    <col min="3344" max="3588" width="9.140625" style="79"/>
    <col min="3589" max="3589" width="5" style="79" customWidth="1"/>
    <col min="3590" max="3590" width="13.42578125" style="79" customWidth="1"/>
    <col min="3591" max="3591" width="2.5703125" style="79" customWidth="1"/>
    <col min="3592" max="3592" width="10" style="79" customWidth="1"/>
    <col min="3593" max="3593" width="10.5703125" style="79" customWidth="1"/>
    <col min="3594" max="3594" width="8" style="79" customWidth="1"/>
    <col min="3595" max="3595" width="12.42578125" style="79" customWidth="1"/>
    <col min="3596" max="3596" width="16.42578125" style="79" customWidth="1"/>
    <col min="3597" max="3597" width="21.7109375" style="79" customWidth="1"/>
    <col min="3598" max="3598" width="9.140625" style="79"/>
    <col min="3599" max="3599" width="15.42578125" style="79" customWidth="1"/>
    <col min="3600" max="3844" width="9.140625" style="79"/>
    <col min="3845" max="3845" width="5" style="79" customWidth="1"/>
    <col min="3846" max="3846" width="13.42578125" style="79" customWidth="1"/>
    <col min="3847" max="3847" width="2.5703125" style="79" customWidth="1"/>
    <col min="3848" max="3848" width="10" style="79" customWidth="1"/>
    <col min="3849" max="3849" width="10.5703125" style="79" customWidth="1"/>
    <col min="3850" max="3850" width="8" style="79" customWidth="1"/>
    <col min="3851" max="3851" width="12.42578125" style="79" customWidth="1"/>
    <col min="3852" max="3852" width="16.42578125" style="79" customWidth="1"/>
    <col min="3853" max="3853" width="21.7109375" style="79" customWidth="1"/>
    <col min="3854" max="3854" width="9.140625" style="79"/>
    <col min="3855" max="3855" width="15.42578125" style="79" customWidth="1"/>
    <col min="3856" max="4100" width="9.140625" style="79"/>
    <col min="4101" max="4101" width="5" style="79" customWidth="1"/>
    <col min="4102" max="4102" width="13.42578125" style="79" customWidth="1"/>
    <col min="4103" max="4103" width="2.5703125" style="79" customWidth="1"/>
    <col min="4104" max="4104" width="10" style="79" customWidth="1"/>
    <col min="4105" max="4105" width="10.5703125" style="79" customWidth="1"/>
    <col min="4106" max="4106" width="8" style="79" customWidth="1"/>
    <col min="4107" max="4107" width="12.42578125" style="79" customWidth="1"/>
    <col min="4108" max="4108" width="16.42578125" style="79" customWidth="1"/>
    <col min="4109" max="4109" width="21.7109375" style="79" customWidth="1"/>
    <col min="4110" max="4110" width="9.140625" style="79"/>
    <col min="4111" max="4111" width="15.42578125" style="79" customWidth="1"/>
    <col min="4112" max="4356" width="9.140625" style="79"/>
    <col min="4357" max="4357" width="5" style="79" customWidth="1"/>
    <col min="4358" max="4358" width="13.42578125" style="79" customWidth="1"/>
    <col min="4359" max="4359" width="2.5703125" style="79" customWidth="1"/>
    <col min="4360" max="4360" width="10" style="79" customWidth="1"/>
    <col min="4361" max="4361" width="10.5703125" style="79" customWidth="1"/>
    <col min="4362" max="4362" width="8" style="79" customWidth="1"/>
    <col min="4363" max="4363" width="12.42578125" style="79" customWidth="1"/>
    <col min="4364" max="4364" width="16.42578125" style="79" customWidth="1"/>
    <col min="4365" max="4365" width="21.7109375" style="79" customWidth="1"/>
    <col min="4366" max="4366" width="9.140625" style="79"/>
    <col min="4367" max="4367" width="15.42578125" style="79" customWidth="1"/>
    <col min="4368" max="4612" width="9.140625" style="79"/>
    <col min="4613" max="4613" width="5" style="79" customWidth="1"/>
    <col min="4614" max="4614" width="13.42578125" style="79" customWidth="1"/>
    <col min="4615" max="4615" width="2.5703125" style="79" customWidth="1"/>
    <col min="4616" max="4616" width="10" style="79" customWidth="1"/>
    <col min="4617" max="4617" width="10.5703125" style="79" customWidth="1"/>
    <col min="4618" max="4618" width="8" style="79" customWidth="1"/>
    <col min="4619" max="4619" width="12.42578125" style="79" customWidth="1"/>
    <col min="4620" max="4620" width="16.42578125" style="79" customWidth="1"/>
    <col min="4621" max="4621" width="21.7109375" style="79" customWidth="1"/>
    <col min="4622" max="4622" width="9.140625" style="79"/>
    <col min="4623" max="4623" width="15.42578125" style="79" customWidth="1"/>
    <col min="4624" max="4868" width="9.140625" style="79"/>
    <col min="4869" max="4869" width="5" style="79" customWidth="1"/>
    <col min="4870" max="4870" width="13.42578125" style="79" customWidth="1"/>
    <col min="4871" max="4871" width="2.5703125" style="79" customWidth="1"/>
    <col min="4872" max="4872" width="10" style="79" customWidth="1"/>
    <col min="4873" max="4873" width="10.5703125" style="79" customWidth="1"/>
    <col min="4874" max="4874" width="8" style="79" customWidth="1"/>
    <col min="4875" max="4875" width="12.42578125" style="79" customWidth="1"/>
    <col min="4876" max="4876" width="16.42578125" style="79" customWidth="1"/>
    <col min="4877" max="4877" width="21.7109375" style="79" customWidth="1"/>
    <col min="4878" max="4878" width="9.140625" style="79"/>
    <col min="4879" max="4879" width="15.42578125" style="79" customWidth="1"/>
    <col min="4880" max="5124" width="9.140625" style="79"/>
    <col min="5125" max="5125" width="5" style="79" customWidth="1"/>
    <col min="5126" max="5126" width="13.42578125" style="79" customWidth="1"/>
    <col min="5127" max="5127" width="2.5703125" style="79" customWidth="1"/>
    <col min="5128" max="5128" width="10" style="79" customWidth="1"/>
    <col min="5129" max="5129" width="10.5703125" style="79" customWidth="1"/>
    <col min="5130" max="5130" width="8" style="79" customWidth="1"/>
    <col min="5131" max="5131" width="12.42578125" style="79" customWidth="1"/>
    <col min="5132" max="5132" width="16.42578125" style="79" customWidth="1"/>
    <col min="5133" max="5133" width="21.7109375" style="79" customWidth="1"/>
    <col min="5134" max="5134" width="9.140625" style="79"/>
    <col min="5135" max="5135" width="15.42578125" style="79" customWidth="1"/>
    <col min="5136" max="5380" width="9.140625" style="79"/>
    <col min="5381" max="5381" width="5" style="79" customWidth="1"/>
    <col min="5382" max="5382" width="13.42578125" style="79" customWidth="1"/>
    <col min="5383" max="5383" width="2.5703125" style="79" customWidth="1"/>
    <col min="5384" max="5384" width="10" style="79" customWidth="1"/>
    <col min="5385" max="5385" width="10.5703125" style="79" customWidth="1"/>
    <col min="5386" max="5386" width="8" style="79" customWidth="1"/>
    <col min="5387" max="5387" width="12.42578125" style="79" customWidth="1"/>
    <col min="5388" max="5388" width="16.42578125" style="79" customWidth="1"/>
    <col min="5389" max="5389" width="21.7109375" style="79" customWidth="1"/>
    <col min="5390" max="5390" width="9.140625" style="79"/>
    <col min="5391" max="5391" width="15.42578125" style="79" customWidth="1"/>
    <col min="5392" max="5636" width="9.140625" style="79"/>
    <col min="5637" max="5637" width="5" style="79" customWidth="1"/>
    <col min="5638" max="5638" width="13.42578125" style="79" customWidth="1"/>
    <col min="5639" max="5639" width="2.5703125" style="79" customWidth="1"/>
    <col min="5640" max="5640" width="10" style="79" customWidth="1"/>
    <col min="5641" max="5641" width="10.5703125" style="79" customWidth="1"/>
    <col min="5642" max="5642" width="8" style="79" customWidth="1"/>
    <col min="5643" max="5643" width="12.42578125" style="79" customWidth="1"/>
    <col min="5644" max="5644" width="16.42578125" style="79" customWidth="1"/>
    <col min="5645" max="5645" width="21.7109375" style="79" customWidth="1"/>
    <col min="5646" max="5646" width="9.140625" style="79"/>
    <col min="5647" max="5647" width="15.42578125" style="79" customWidth="1"/>
    <col min="5648" max="5892" width="9.140625" style="79"/>
    <col min="5893" max="5893" width="5" style="79" customWidth="1"/>
    <col min="5894" max="5894" width="13.42578125" style="79" customWidth="1"/>
    <col min="5895" max="5895" width="2.5703125" style="79" customWidth="1"/>
    <col min="5896" max="5896" width="10" style="79" customWidth="1"/>
    <col min="5897" max="5897" width="10.5703125" style="79" customWidth="1"/>
    <col min="5898" max="5898" width="8" style="79" customWidth="1"/>
    <col min="5899" max="5899" width="12.42578125" style="79" customWidth="1"/>
    <col min="5900" max="5900" width="16.42578125" style="79" customWidth="1"/>
    <col min="5901" max="5901" width="21.7109375" style="79" customWidth="1"/>
    <col min="5902" max="5902" width="9.140625" style="79"/>
    <col min="5903" max="5903" width="15.42578125" style="79" customWidth="1"/>
    <col min="5904" max="6148" width="9.140625" style="79"/>
    <col min="6149" max="6149" width="5" style="79" customWidth="1"/>
    <col min="6150" max="6150" width="13.42578125" style="79" customWidth="1"/>
    <col min="6151" max="6151" width="2.5703125" style="79" customWidth="1"/>
    <col min="6152" max="6152" width="10" style="79" customWidth="1"/>
    <col min="6153" max="6153" width="10.5703125" style="79" customWidth="1"/>
    <col min="6154" max="6154" width="8" style="79" customWidth="1"/>
    <col min="6155" max="6155" width="12.42578125" style="79" customWidth="1"/>
    <col min="6156" max="6156" width="16.42578125" style="79" customWidth="1"/>
    <col min="6157" max="6157" width="21.7109375" style="79" customWidth="1"/>
    <col min="6158" max="6158" width="9.140625" style="79"/>
    <col min="6159" max="6159" width="15.42578125" style="79" customWidth="1"/>
    <col min="6160" max="6404" width="9.140625" style="79"/>
    <col min="6405" max="6405" width="5" style="79" customWidth="1"/>
    <col min="6406" max="6406" width="13.42578125" style="79" customWidth="1"/>
    <col min="6407" max="6407" width="2.5703125" style="79" customWidth="1"/>
    <col min="6408" max="6408" width="10" style="79" customWidth="1"/>
    <col min="6409" max="6409" width="10.5703125" style="79" customWidth="1"/>
    <col min="6410" max="6410" width="8" style="79" customWidth="1"/>
    <col min="6411" max="6411" width="12.42578125" style="79" customWidth="1"/>
    <col min="6412" max="6412" width="16.42578125" style="79" customWidth="1"/>
    <col min="6413" max="6413" width="21.7109375" style="79" customWidth="1"/>
    <col min="6414" max="6414" width="9.140625" style="79"/>
    <col min="6415" max="6415" width="15.42578125" style="79" customWidth="1"/>
    <col min="6416" max="6660" width="9.140625" style="79"/>
    <col min="6661" max="6661" width="5" style="79" customWidth="1"/>
    <col min="6662" max="6662" width="13.42578125" style="79" customWidth="1"/>
    <col min="6663" max="6663" width="2.5703125" style="79" customWidth="1"/>
    <col min="6664" max="6664" width="10" style="79" customWidth="1"/>
    <col min="6665" max="6665" width="10.5703125" style="79" customWidth="1"/>
    <col min="6666" max="6666" width="8" style="79" customWidth="1"/>
    <col min="6667" max="6667" width="12.42578125" style="79" customWidth="1"/>
    <col min="6668" max="6668" width="16.42578125" style="79" customWidth="1"/>
    <col min="6669" max="6669" width="21.7109375" style="79" customWidth="1"/>
    <col min="6670" max="6670" width="9.140625" style="79"/>
    <col min="6671" max="6671" width="15.42578125" style="79" customWidth="1"/>
    <col min="6672" max="6916" width="9.140625" style="79"/>
    <col min="6917" max="6917" width="5" style="79" customWidth="1"/>
    <col min="6918" max="6918" width="13.42578125" style="79" customWidth="1"/>
    <col min="6919" max="6919" width="2.5703125" style="79" customWidth="1"/>
    <col min="6920" max="6920" width="10" style="79" customWidth="1"/>
    <col min="6921" max="6921" width="10.5703125" style="79" customWidth="1"/>
    <col min="6922" max="6922" width="8" style="79" customWidth="1"/>
    <col min="6923" max="6923" width="12.42578125" style="79" customWidth="1"/>
    <col min="6924" max="6924" width="16.42578125" style="79" customWidth="1"/>
    <col min="6925" max="6925" width="21.7109375" style="79" customWidth="1"/>
    <col min="6926" max="6926" width="9.140625" style="79"/>
    <col min="6927" max="6927" width="15.42578125" style="79" customWidth="1"/>
    <col min="6928" max="7172" width="9.140625" style="79"/>
    <col min="7173" max="7173" width="5" style="79" customWidth="1"/>
    <col min="7174" max="7174" width="13.42578125" style="79" customWidth="1"/>
    <col min="7175" max="7175" width="2.5703125" style="79" customWidth="1"/>
    <col min="7176" max="7176" width="10" style="79" customWidth="1"/>
    <col min="7177" max="7177" width="10.5703125" style="79" customWidth="1"/>
    <col min="7178" max="7178" width="8" style="79" customWidth="1"/>
    <col min="7179" max="7179" width="12.42578125" style="79" customWidth="1"/>
    <col min="7180" max="7180" width="16.42578125" style="79" customWidth="1"/>
    <col min="7181" max="7181" width="21.7109375" style="79" customWidth="1"/>
    <col min="7182" max="7182" width="9.140625" style="79"/>
    <col min="7183" max="7183" width="15.42578125" style="79" customWidth="1"/>
    <col min="7184" max="7428" width="9.140625" style="79"/>
    <col min="7429" max="7429" width="5" style="79" customWidth="1"/>
    <col min="7430" max="7430" width="13.42578125" style="79" customWidth="1"/>
    <col min="7431" max="7431" width="2.5703125" style="79" customWidth="1"/>
    <col min="7432" max="7432" width="10" style="79" customWidth="1"/>
    <col min="7433" max="7433" width="10.5703125" style="79" customWidth="1"/>
    <col min="7434" max="7434" width="8" style="79" customWidth="1"/>
    <col min="7435" max="7435" width="12.42578125" style="79" customWidth="1"/>
    <col min="7436" max="7436" width="16.42578125" style="79" customWidth="1"/>
    <col min="7437" max="7437" width="21.7109375" style="79" customWidth="1"/>
    <col min="7438" max="7438" width="9.140625" style="79"/>
    <col min="7439" max="7439" width="15.42578125" style="79" customWidth="1"/>
    <col min="7440" max="7684" width="9.140625" style="79"/>
    <col min="7685" max="7685" width="5" style="79" customWidth="1"/>
    <col min="7686" max="7686" width="13.42578125" style="79" customWidth="1"/>
    <col min="7687" max="7687" width="2.5703125" style="79" customWidth="1"/>
    <col min="7688" max="7688" width="10" style="79" customWidth="1"/>
    <col min="7689" max="7689" width="10.5703125" style="79" customWidth="1"/>
    <col min="7690" max="7690" width="8" style="79" customWidth="1"/>
    <col min="7691" max="7691" width="12.42578125" style="79" customWidth="1"/>
    <col min="7692" max="7692" width="16.42578125" style="79" customWidth="1"/>
    <col min="7693" max="7693" width="21.7109375" style="79" customWidth="1"/>
    <col min="7694" max="7694" width="9.140625" style="79"/>
    <col min="7695" max="7695" width="15.42578125" style="79" customWidth="1"/>
    <col min="7696" max="7940" width="9.140625" style="79"/>
    <col min="7941" max="7941" width="5" style="79" customWidth="1"/>
    <col min="7942" max="7942" width="13.42578125" style="79" customWidth="1"/>
    <col min="7943" max="7943" width="2.5703125" style="79" customWidth="1"/>
    <col min="7944" max="7944" width="10" style="79" customWidth="1"/>
    <col min="7945" max="7945" width="10.5703125" style="79" customWidth="1"/>
    <col min="7946" max="7946" width="8" style="79" customWidth="1"/>
    <col min="7947" max="7947" width="12.42578125" style="79" customWidth="1"/>
    <col min="7948" max="7948" width="16.42578125" style="79" customWidth="1"/>
    <col min="7949" max="7949" width="21.7109375" style="79" customWidth="1"/>
    <col min="7950" max="7950" width="9.140625" style="79"/>
    <col min="7951" max="7951" width="15.42578125" style="79" customWidth="1"/>
    <col min="7952" max="8196" width="9.140625" style="79"/>
    <col min="8197" max="8197" width="5" style="79" customWidth="1"/>
    <col min="8198" max="8198" width="13.42578125" style="79" customWidth="1"/>
    <col min="8199" max="8199" width="2.5703125" style="79" customWidth="1"/>
    <col min="8200" max="8200" width="10" style="79" customWidth="1"/>
    <col min="8201" max="8201" width="10.5703125" style="79" customWidth="1"/>
    <col min="8202" max="8202" width="8" style="79" customWidth="1"/>
    <col min="8203" max="8203" width="12.42578125" style="79" customWidth="1"/>
    <col min="8204" max="8204" width="16.42578125" style="79" customWidth="1"/>
    <col min="8205" max="8205" width="21.7109375" style="79" customWidth="1"/>
    <col min="8206" max="8206" width="9.140625" style="79"/>
    <col min="8207" max="8207" width="15.42578125" style="79" customWidth="1"/>
    <col min="8208" max="8452" width="9.140625" style="79"/>
    <col min="8453" max="8453" width="5" style="79" customWidth="1"/>
    <col min="8454" max="8454" width="13.42578125" style="79" customWidth="1"/>
    <col min="8455" max="8455" width="2.5703125" style="79" customWidth="1"/>
    <col min="8456" max="8456" width="10" style="79" customWidth="1"/>
    <col min="8457" max="8457" width="10.5703125" style="79" customWidth="1"/>
    <col min="8458" max="8458" width="8" style="79" customWidth="1"/>
    <col min="8459" max="8459" width="12.42578125" style="79" customWidth="1"/>
    <col min="8460" max="8460" width="16.42578125" style="79" customWidth="1"/>
    <col min="8461" max="8461" width="21.7109375" style="79" customWidth="1"/>
    <col min="8462" max="8462" width="9.140625" style="79"/>
    <col min="8463" max="8463" width="15.42578125" style="79" customWidth="1"/>
    <col min="8464" max="8708" width="9.140625" style="79"/>
    <col min="8709" max="8709" width="5" style="79" customWidth="1"/>
    <col min="8710" max="8710" width="13.42578125" style="79" customWidth="1"/>
    <col min="8711" max="8711" width="2.5703125" style="79" customWidth="1"/>
    <col min="8712" max="8712" width="10" style="79" customWidth="1"/>
    <col min="8713" max="8713" width="10.5703125" style="79" customWidth="1"/>
    <col min="8714" max="8714" width="8" style="79" customWidth="1"/>
    <col min="8715" max="8715" width="12.42578125" style="79" customWidth="1"/>
    <col min="8716" max="8716" width="16.42578125" style="79" customWidth="1"/>
    <col min="8717" max="8717" width="21.7109375" style="79" customWidth="1"/>
    <col min="8718" max="8718" width="9.140625" style="79"/>
    <col min="8719" max="8719" width="15.42578125" style="79" customWidth="1"/>
    <col min="8720" max="8964" width="9.140625" style="79"/>
    <col min="8965" max="8965" width="5" style="79" customWidth="1"/>
    <col min="8966" max="8966" width="13.42578125" style="79" customWidth="1"/>
    <col min="8967" max="8967" width="2.5703125" style="79" customWidth="1"/>
    <col min="8968" max="8968" width="10" style="79" customWidth="1"/>
    <col min="8969" max="8969" width="10.5703125" style="79" customWidth="1"/>
    <col min="8970" max="8970" width="8" style="79" customWidth="1"/>
    <col min="8971" max="8971" width="12.42578125" style="79" customWidth="1"/>
    <col min="8972" max="8972" width="16.42578125" style="79" customWidth="1"/>
    <col min="8973" max="8973" width="21.7109375" style="79" customWidth="1"/>
    <col min="8974" max="8974" width="9.140625" style="79"/>
    <col min="8975" max="8975" width="15.42578125" style="79" customWidth="1"/>
    <col min="8976" max="9220" width="9.140625" style="79"/>
    <col min="9221" max="9221" width="5" style="79" customWidth="1"/>
    <col min="9222" max="9222" width="13.42578125" style="79" customWidth="1"/>
    <col min="9223" max="9223" width="2.5703125" style="79" customWidth="1"/>
    <col min="9224" max="9224" width="10" style="79" customWidth="1"/>
    <col min="9225" max="9225" width="10.5703125" style="79" customWidth="1"/>
    <col min="9226" max="9226" width="8" style="79" customWidth="1"/>
    <col min="9227" max="9227" width="12.42578125" style="79" customWidth="1"/>
    <col min="9228" max="9228" width="16.42578125" style="79" customWidth="1"/>
    <col min="9229" max="9229" width="21.7109375" style="79" customWidth="1"/>
    <col min="9230" max="9230" width="9.140625" style="79"/>
    <col min="9231" max="9231" width="15.42578125" style="79" customWidth="1"/>
    <col min="9232" max="9476" width="9.140625" style="79"/>
    <col min="9477" max="9477" width="5" style="79" customWidth="1"/>
    <col min="9478" max="9478" width="13.42578125" style="79" customWidth="1"/>
    <col min="9479" max="9479" width="2.5703125" style="79" customWidth="1"/>
    <col min="9480" max="9480" width="10" style="79" customWidth="1"/>
    <col min="9481" max="9481" width="10.5703125" style="79" customWidth="1"/>
    <col min="9482" max="9482" width="8" style="79" customWidth="1"/>
    <col min="9483" max="9483" width="12.42578125" style="79" customWidth="1"/>
    <col min="9484" max="9484" width="16.42578125" style="79" customWidth="1"/>
    <col min="9485" max="9485" width="21.7109375" style="79" customWidth="1"/>
    <col min="9486" max="9486" width="9.140625" style="79"/>
    <col min="9487" max="9487" width="15.42578125" style="79" customWidth="1"/>
    <col min="9488" max="9732" width="9.140625" style="79"/>
    <col min="9733" max="9733" width="5" style="79" customWidth="1"/>
    <col min="9734" max="9734" width="13.42578125" style="79" customWidth="1"/>
    <col min="9735" max="9735" width="2.5703125" style="79" customWidth="1"/>
    <col min="9736" max="9736" width="10" style="79" customWidth="1"/>
    <col min="9737" max="9737" width="10.5703125" style="79" customWidth="1"/>
    <col min="9738" max="9738" width="8" style="79" customWidth="1"/>
    <col min="9739" max="9739" width="12.42578125" style="79" customWidth="1"/>
    <col min="9740" max="9740" width="16.42578125" style="79" customWidth="1"/>
    <col min="9741" max="9741" width="21.7109375" style="79" customWidth="1"/>
    <col min="9742" max="9742" width="9.140625" style="79"/>
    <col min="9743" max="9743" width="15.42578125" style="79" customWidth="1"/>
    <col min="9744" max="9988" width="9.140625" style="79"/>
    <col min="9989" max="9989" width="5" style="79" customWidth="1"/>
    <col min="9990" max="9990" width="13.42578125" style="79" customWidth="1"/>
    <col min="9991" max="9991" width="2.5703125" style="79" customWidth="1"/>
    <col min="9992" max="9992" width="10" style="79" customWidth="1"/>
    <col min="9993" max="9993" width="10.5703125" style="79" customWidth="1"/>
    <col min="9994" max="9994" width="8" style="79" customWidth="1"/>
    <col min="9995" max="9995" width="12.42578125" style="79" customWidth="1"/>
    <col min="9996" max="9996" width="16.42578125" style="79" customWidth="1"/>
    <col min="9997" max="9997" width="21.7109375" style="79" customWidth="1"/>
    <col min="9998" max="9998" width="9.140625" style="79"/>
    <col min="9999" max="9999" width="15.42578125" style="79" customWidth="1"/>
    <col min="10000" max="10244" width="9.140625" style="79"/>
    <col min="10245" max="10245" width="5" style="79" customWidth="1"/>
    <col min="10246" max="10246" width="13.42578125" style="79" customWidth="1"/>
    <col min="10247" max="10247" width="2.5703125" style="79" customWidth="1"/>
    <col min="10248" max="10248" width="10" style="79" customWidth="1"/>
    <col min="10249" max="10249" width="10.5703125" style="79" customWidth="1"/>
    <col min="10250" max="10250" width="8" style="79" customWidth="1"/>
    <col min="10251" max="10251" width="12.42578125" style="79" customWidth="1"/>
    <col min="10252" max="10252" width="16.42578125" style="79" customWidth="1"/>
    <col min="10253" max="10253" width="21.7109375" style="79" customWidth="1"/>
    <col min="10254" max="10254" width="9.140625" style="79"/>
    <col min="10255" max="10255" width="15.42578125" style="79" customWidth="1"/>
    <col min="10256" max="10500" width="9.140625" style="79"/>
    <col min="10501" max="10501" width="5" style="79" customWidth="1"/>
    <col min="10502" max="10502" width="13.42578125" style="79" customWidth="1"/>
    <col min="10503" max="10503" width="2.5703125" style="79" customWidth="1"/>
    <col min="10504" max="10504" width="10" style="79" customWidth="1"/>
    <col min="10505" max="10505" width="10.5703125" style="79" customWidth="1"/>
    <col min="10506" max="10506" width="8" style="79" customWidth="1"/>
    <col min="10507" max="10507" width="12.42578125" style="79" customWidth="1"/>
    <col min="10508" max="10508" width="16.42578125" style="79" customWidth="1"/>
    <col min="10509" max="10509" width="21.7109375" style="79" customWidth="1"/>
    <col min="10510" max="10510" width="9.140625" style="79"/>
    <col min="10511" max="10511" width="15.42578125" style="79" customWidth="1"/>
    <col min="10512" max="10756" width="9.140625" style="79"/>
    <col min="10757" max="10757" width="5" style="79" customWidth="1"/>
    <col min="10758" max="10758" width="13.42578125" style="79" customWidth="1"/>
    <col min="10759" max="10759" width="2.5703125" style="79" customWidth="1"/>
    <col min="10760" max="10760" width="10" style="79" customWidth="1"/>
    <col min="10761" max="10761" width="10.5703125" style="79" customWidth="1"/>
    <col min="10762" max="10762" width="8" style="79" customWidth="1"/>
    <col min="10763" max="10763" width="12.42578125" style="79" customWidth="1"/>
    <col min="10764" max="10764" width="16.42578125" style="79" customWidth="1"/>
    <col min="10765" max="10765" width="21.7109375" style="79" customWidth="1"/>
    <col min="10766" max="10766" width="9.140625" style="79"/>
    <col min="10767" max="10767" width="15.42578125" style="79" customWidth="1"/>
    <col min="10768" max="11012" width="9.140625" style="79"/>
    <col min="11013" max="11013" width="5" style="79" customWidth="1"/>
    <col min="11014" max="11014" width="13.42578125" style="79" customWidth="1"/>
    <col min="11015" max="11015" width="2.5703125" style="79" customWidth="1"/>
    <col min="11016" max="11016" width="10" style="79" customWidth="1"/>
    <col min="11017" max="11017" width="10.5703125" style="79" customWidth="1"/>
    <col min="11018" max="11018" width="8" style="79" customWidth="1"/>
    <col min="11019" max="11019" width="12.42578125" style="79" customWidth="1"/>
    <col min="11020" max="11020" width="16.42578125" style="79" customWidth="1"/>
    <col min="11021" max="11021" width="21.7109375" style="79" customWidth="1"/>
    <col min="11022" max="11022" width="9.140625" style="79"/>
    <col min="11023" max="11023" width="15.42578125" style="79" customWidth="1"/>
    <col min="11024" max="11268" width="9.140625" style="79"/>
    <col min="11269" max="11269" width="5" style="79" customWidth="1"/>
    <col min="11270" max="11270" width="13.42578125" style="79" customWidth="1"/>
    <col min="11271" max="11271" width="2.5703125" style="79" customWidth="1"/>
    <col min="11272" max="11272" width="10" style="79" customWidth="1"/>
    <col min="11273" max="11273" width="10.5703125" style="79" customWidth="1"/>
    <col min="11274" max="11274" width="8" style="79" customWidth="1"/>
    <col min="11275" max="11275" width="12.42578125" style="79" customWidth="1"/>
    <col min="11276" max="11276" width="16.42578125" style="79" customWidth="1"/>
    <col min="11277" max="11277" width="21.7109375" style="79" customWidth="1"/>
    <col min="11278" max="11278" width="9.140625" style="79"/>
    <col min="11279" max="11279" width="15.42578125" style="79" customWidth="1"/>
    <col min="11280" max="11524" width="9.140625" style="79"/>
    <col min="11525" max="11525" width="5" style="79" customWidth="1"/>
    <col min="11526" max="11526" width="13.42578125" style="79" customWidth="1"/>
    <col min="11527" max="11527" width="2.5703125" style="79" customWidth="1"/>
    <col min="11528" max="11528" width="10" style="79" customWidth="1"/>
    <col min="11529" max="11529" width="10.5703125" style="79" customWidth="1"/>
    <col min="11530" max="11530" width="8" style="79" customWidth="1"/>
    <col min="11531" max="11531" width="12.42578125" style="79" customWidth="1"/>
    <col min="11532" max="11532" width="16.42578125" style="79" customWidth="1"/>
    <col min="11533" max="11533" width="21.7109375" style="79" customWidth="1"/>
    <col min="11534" max="11534" width="9.140625" style="79"/>
    <col min="11535" max="11535" width="15.42578125" style="79" customWidth="1"/>
    <col min="11536" max="11780" width="9.140625" style="79"/>
    <col min="11781" max="11781" width="5" style="79" customWidth="1"/>
    <col min="11782" max="11782" width="13.42578125" style="79" customWidth="1"/>
    <col min="11783" max="11783" width="2.5703125" style="79" customWidth="1"/>
    <col min="11784" max="11784" width="10" style="79" customWidth="1"/>
    <col min="11785" max="11785" width="10.5703125" style="79" customWidth="1"/>
    <col min="11786" max="11786" width="8" style="79" customWidth="1"/>
    <col min="11787" max="11787" width="12.42578125" style="79" customWidth="1"/>
    <col min="11788" max="11788" width="16.42578125" style="79" customWidth="1"/>
    <col min="11789" max="11789" width="21.7109375" style="79" customWidth="1"/>
    <col min="11790" max="11790" width="9.140625" style="79"/>
    <col min="11791" max="11791" width="15.42578125" style="79" customWidth="1"/>
    <col min="11792" max="12036" width="9.140625" style="79"/>
    <col min="12037" max="12037" width="5" style="79" customWidth="1"/>
    <col min="12038" max="12038" width="13.42578125" style="79" customWidth="1"/>
    <col min="12039" max="12039" width="2.5703125" style="79" customWidth="1"/>
    <col min="12040" max="12040" width="10" style="79" customWidth="1"/>
    <col min="12041" max="12041" width="10.5703125" style="79" customWidth="1"/>
    <col min="12042" max="12042" width="8" style="79" customWidth="1"/>
    <col min="12043" max="12043" width="12.42578125" style="79" customWidth="1"/>
    <col min="12044" max="12044" width="16.42578125" style="79" customWidth="1"/>
    <col min="12045" max="12045" width="21.7109375" style="79" customWidth="1"/>
    <col min="12046" max="12046" width="9.140625" style="79"/>
    <col min="12047" max="12047" width="15.42578125" style="79" customWidth="1"/>
    <col min="12048" max="12292" width="9.140625" style="79"/>
    <col min="12293" max="12293" width="5" style="79" customWidth="1"/>
    <col min="12294" max="12294" width="13.42578125" style="79" customWidth="1"/>
    <col min="12295" max="12295" width="2.5703125" style="79" customWidth="1"/>
    <col min="12296" max="12296" width="10" style="79" customWidth="1"/>
    <col min="12297" max="12297" width="10.5703125" style="79" customWidth="1"/>
    <col min="12298" max="12298" width="8" style="79" customWidth="1"/>
    <col min="12299" max="12299" width="12.42578125" style="79" customWidth="1"/>
    <col min="12300" max="12300" width="16.42578125" style="79" customWidth="1"/>
    <col min="12301" max="12301" width="21.7109375" style="79" customWidth="1"/>
    <col min="12302" max="12302" width="9.140625" style="79"/>
    <col min="12303" max="12303" width="15.42578125" style="79" customWidth="1"/>
    <col min="12304" max="12548" width="9.140625" style="79"/>
    <col min="12549" max="12549" width="5" style="79" customWidth="1"/>
    <col min="12550" max="12550" width="13.42578125" style="79" customWidth="1"/>
    <col min="12551" max="12551" width="2.5703125" style="79" customWidth="1"/>
    <col min="12552" max="12552" width="10" style="79" customWidth="1"/>
    <col min="12553" max="12553" width="10.5703125" style="79" customWidth="1"/>
    <col min="12554" max="12554" width="8" style="79" customWidth="1"/>
    <col min="12555" max="12555" width="12.42578125" style="79" customWidth="1"/>
    <col min="12556" max="12556" width="16.42578125" style="79" customWidth="1"/>
    <col min="12557" max="12557" width="21.7109375" style="79" customWidth="1"/>
    <col min="12558" max="12558" width="9.140625" style="79"/>
    <col min="12559" max="12559" width="15.42578125" style="79" customWidth="1"/>
    <col min="12560" max="12804" width="9.140625" style="79"/>
    <col min="12805" max="12805" width="5" style="79" customWidth="1"/>
    <col min="12806" max="12806" width="13.42578125" style="79" customWidth="1"/>
    <col min="12807" max="12807" width="2.5703125" style="79" customWidth="1"/>
    <col min="12808" max="12808" width="10" style="79" customWidth="1"/>
    <col min="12809" max="12809" width="10.5703125" style="79" customWidth="1"/>
    <col min="12810" max="12810" width="8" style="79" customWidth="1"/>
    <col min="12811" max="12811" width="12.42578125" style="79" customWidth="1"/>
    <col min="12812" max="12812" width="16.42578125" style="79" customWidth="1"/>
    <col min="12813" max="12813" width="21.7109375" style="79" customWidth="1"/>
    <col min="12814" max="12814" width="9.140625" style="79"/>
    <col min="12815" max="12815" width="15.42578125" style="79" customWidth="1"/>
    <col min="12816" max="13060" width="9.140625" style="79"/>
    <col min="13061" max="13061" width="5" style="79" customWidth="1"/>
    <col min="13062" max="13062" width="13.42578125" style="79" customWidth="1"/>
    <col min="13063" max="13063" width="2.5703125" style="79" customWidth="1"/>
    <col min="13064" max="13064" width="10" style="79" customWidth="1"/>
    <col min="13065" max="13065" width="10.5703125" style="79" customWidth="1"/>
    <col min="13066" max="13066" width="8" style="79" customWidth="1"/>
    <col min="13067" max="13067" width="12.42578125" style="79" customWidth="1"/>
    <col min="13068" max="13068" width="16.42578125" style="79" customWidth="1"/>
    <col min="13069" max="13069" width="21.7109375" style="79" customWidth="1"/>
    <col min="13070" max="13070" width="9.140625" style="79"/>
    <col min="13071" max="13071" width="15.42578125" style="79" customWidth="1"/>
    <col min="13072" max="13316" width="9.140625" style="79"/>
    <col min="13317" max="13317" width="5" style="79" customWidth="1"/>
    <col min="13318" max="13318" width="13.42578125" style="79" customWidth="1"/>
    <col min="13319" max="13319" width="2.5703125" style="79" customWidth="1"/>
    <col min="13320" max="13320" width="10" style="79" customWidth="1"/>
    <col min="13321" max="13321" width="10.5703125" style="79" customWidth="1"/>
    <col min="13322" max="13322" width="8" style="79" customWidth="1"/>
    <col min="13323" max="13323" width="12.42578125" style="79" customWidth="1"/>
    <col min="13324" max="13324" width="16.42578125" style="79" customWidth="1"/>
    <col min="13325" max="13325" width="21.7109375" style="79" customWidth="1"/>
    <col min="13326" max="13326" width="9.140625" style="79"/>
    <col min="13327" max="13327" width="15.42578125" style="79" customWidth="1"/>
    <col min="13328" max="13572" width="9.140625" style="79"/>
    <col min="13573" max="13573" width="5" style="79" customWidth="1"/>
    <col min="13574" max="13574" width="13.42578125" style="79" customWidth="1"/>
    <col min="13575" max="13575" width="2.5703125" style="79" customWidth="1"/>
    <col min="13576" max="13576" width="10" style="79" customWidth="1"/>
    <col min="13577" max="13577" width="10.5703125" style="79" customWidth="1"/>
    <col min="13578" max="13578" width="8" style="79" customWidth="1"/>
    <col min="13579" max="13579" width="12.42578125" style="79" customWidth="1"/>
    <col min="13580" max="13580" width="16.42578125" style="79" customWidth="1"/>
    <col min="13581" max="13581" width="21.7109375" style="79" customWidth="1"/>
    <col min="13582" max="13582" width="9.140625" style="79"/>
    <col min="13583" max="13583" width="15.42578125" style="79" customWidth="1"/>
    <col min="13584" max="13828" width="9.140625" style="79"/>
    <col min="13829" max="13829" width="5" style="79" customWidth="1"/>
    <col min="13830" max="13830" width="13.42578125" style="79" customWidth="1"/>
    <col min="13831" max="13831" width="2.5703125" style="79" customWidth="1"/>
    <col min="13832" max="13832" width="10" style="79" customWidth="1"/>
    <col min="13833" max="13833" width="10.5703125" style="79" customWidth="1"/>
    <col min="13834" max="13834" width="8" style="79" customWidth="1"/>
    <col min="13835" max="13835" width="12.42578125" style="79" customWidth="1"/>
    <col min="13836" max="13836" width="16.42578125" style="79" customWidth="1"/>
    <col min="13837" max="13837" width="21.7109375" style="79" customWidth="1"/>
    <col min="13838" max="13838" width="9.140625" style="79"/>
    <col min="13839" max="13839" width="15.42578125" style="79" customWidth="1"/>
    <col min="13840" max="14084" width="9.140625" style="79"/>
    <col min="14085" max="14085" width="5" style="79" customWidth="1"/>
    <col min="14086" max="14086" width="13.42578125" style="79" customWidth="1"/>
    <col min="14087" max="14087" width="2.5703125" style="79" customWidth="1"/>
    <col min="14088" max="14088" width="10" style="79" customWidth="1"/>
    <col min="14089" max="14089" width="10.5703125" style="79" customWidth="1"/>
    <col min="14090" max="14090" width="8" style="79" customWidth="1"/>
    <col min="14091" max="14091" width="12.42578125" style="79" customWidth="1"/>
    <col min="14092" max="14092" width="16.42578125" style="79" customWidth="1"/>
    <col min="14093" max="14093" width="21.7109375" style="79" customWidth="1"/>
    <col min="14094" max="14094" width="9.140625" style="79"/>
    <col min="14095" max="14095" width="15.42578125" style="79" customWidth="1"/>
    <col min="14096" max="14340" width="9.140625" style="79"/>
    <col min="14341" max="14341" width="5" style="79" customWidth="1"/>
    <col min="14342" max="14342" width="13.42578125" style="79" customWidth="1"/>
    <col min="14343" max="14343" width="2.5703125" style="79" customWidth="1"/>
    <col min="14344" max="14344" width="10" style="79" customWidth="1"/>
    <col min="14345" max="14345" width="10.5703125" style="79" customWidth="1"/>
    <col min="14346" max="14346" width="8" style="79" customWidth="1"/>
    <col min="14347" max="14347" width="12.42578125" style="79" customWidth="1"/>
    <col min="14348" max="14348" width="16.42578125" style="79" customWidth="1"/>
    <col min="14349" max="14349" width="21.7109375" style="79" customWidth="1"/>
    <col min="14350" max="14350" width="9.140625" style="79"/>
    <col min="14351" max="14351" width="15.42578125" style="79" customWidth="1"/>
    <col min="14352" max="14596" width="9.140625" style="79"/>
    <col min="14597" max="14597" width="5" style="79" customWidth="1"/>
    <col min="14598" max="14598" width="13.42578125" style="79" customWidth="1"/>
    <col min="14599" max="14599" width="2.5703125" style="79" customWidth="1"/>
    <col min="14600" max="14600" width="10" style="79" customWidth="1"/>
    <col min="14601" max="14601" width="10.5703125" style="79" customWidth="1"/>
    <col min="14602" max="14602" width="8" style="79" customWidth="1"/>
    <col min="14603" max="14603" width="12.42578125" style="79" customWidth="1"/>
    <col min="14604" max="14604" width="16.42578125" style="79" customWidth="1"/>
    <col min="14605" max="14605" width="21.7109375" style="79" customWidth="1"/>
    <col min="14606" max="14606" width="9.140625" style="79"/>
    <col min="14607" max="14607" width="15.42578125" style="79" customWidth="1"/>
    <col min="14608" max="14852" width="9.140625" style="79"/>
    <col min="14853" max="14853" width="5" style="79" customWidth="1"/>
    <col min="14854" max="14854" width="13.42578125" style="79" customWidth="1"/>
    <col min="14855" max="14855" width="2.5703125" style="79" customWidth="1"/>
    <col min="14856" max="14856" width="10" style="79" customWidth="1"/>
    <col min="14857" max="14857" width="10.5703125" style="79" customWidth="1"/>
    <col min="14858" max="14858" width="8" style="79" customWidth="1"/>
    <col min="14859" max="14859" width="12.42578125" style="79" customWidth="1"/>
    <col min="14860" max="14860" width="16.42578125" style="79" customWidth="1"/>
    <col min="14861" max="14861" width="21.7109375" style="79" customWidth="1"/>
    <col min="14862" max="14862" width="9.140625" style="79"/>
    <col min="14863" max="14863" width="15.42578125" style="79" customWidth="1"/>
    <col min="14864" max="15108" width="9.140625" style="79"/>
    <col min="15109" max="15109" width="5" style="79" customWidth="1"/>
    <col min="15110" max="15110" width="13.42578125" style="79" customWidth="1"/>
    <col min="15111" max="15111" width="2.5703125" style="79" customWidth="1"/>
    <col min="15112" max="15112" width="10" style="79" customWidth="1"/>
    <col min="15113" max="15113" width="10.5703125" style="79" customWidth="1"/>
    <col min="15114" max="15114" width="8" style="79" customWidth="1"/>
    <col min="15115" max="15115" width="12.42578125" style="79" customWidth="1"/>
    <col min="15116" max="15116" width="16.42578125" style="79" customWidth="1"/>
    <col min="15117" max="15117" width="21.7109375" style="79" customWidth="1"/>
    <col min="15118" max="15118" width="9.140625" style="79"/>
    <col min="15119" max="15119" width="15.42578125" style="79" customWidth="1"/>
    <col min="15120" max="15364" width="9.140625" style="79"/>
    <col min="15365" max="15365" width="5" style="79" customWidth="1"/>
    <col min="15366" max="15366" width="13.42578125" style="79" customWidth="1"/>
    <col min="15367" max="15367" width="2.5703125" style="79" customWidth="1"/>
    <col min="15368" max="15368" width="10" style="79" customWidth="1"/>
    <col min="15369" max="15369" width="10.5703125" style="79" customWidth="1"/>
    <col min="15370" max="15370" width="8" style="79" customWidth="1"/>
    <col min="15371" max="15371" width="12.42578125" style="79" customWidth="1"/>
    <col min="15372" max="15372" width="16.42578125" style="79" customWidth="1"/>
    <col min="15373" max="15373" width="21.7109375" style="79" customWidth="1"/>
    <col min="15374" max="15374" width="9.140625" style="79"/>
    <col min="15375" max="15375" width="15.42578125" style="79" customWidth="1"/>
    <col min="15376" max="15620" width="9.140625" style="79"/>
    <col min="15621" max="15621" width="5" style="79" customWidth="1"/>
    <col min="15622" max="15622" width="13.42578125" style="79" customWidth="1"/>
    <col min="15623" max="15623" width="2.5703125" style="79" customWidth="1"/>
    <col min="15624" max="15624" width="10" style="79" customWidth="1"/>
    <col min="15625" max="15625" width="10.5703125" style="79" customWidth="1"/>
    <col min="15626" max="15626" width="8" style="79" customWidth="1"/>
    <col min="15627" max="15627" width="12.42578125" style="79" customWidth="1"/>
    <col min="15628" max="15628" width="16.42578125" style="79" customWidth="1"/>
    <col min="15629" max="15629" width="21.7109375" style="79" customWidth="1"/>
    <col min="15630" max="15630" width="9.140625" style="79"/>
    <col min="15631" max="15631" width="15.42578125" style="79" customWidth="1"/>
    <col min="15632" max="15876" width="9.140625" style="79"/>
    <col min="15877" max="15877" width="5" style="79" customWidth="1"/>
    <col min="15878" max="15878" width="13.42578125" style="79" customWidth="1"/>
    <col min="15879" max="15879" width="2.5703125" style="79" customWidth="1"/>
    <col min="15880" max="15880" width="10" style="79" customWidth="1"/>
    <col min="15881" max="15881" width="10.5703125" style="79" customWidth="1"/>
    <col min="15882" max="15882" width="8" style="79" customWidth="1"/>
    <col min="15883" max="15883" width="12.42578125" style="79" customWidth="1"/>
    <col min="15884" max="15884" width="16.42578125" style="79" customWidth="1"/>
    <col min="15885" max="15885" width="21.7109375" style="79" customWidth="1"/>
    <col min="15886" max="15886" width="9.140625" style="79"/>
    <col min="15887" max="15887" width="15.42578125" style="79" customWidth="1"/>
    <col min="15888" max="16132" width="9.140625" style="79"/>
    <col min="16133" max="16133" width="5" style="79" customWidth="1"/>
    <col min="16134" max="16134" width="13.42578125" style="79" customWidth="1"/>
    <col min="16135" max="16135" width="2.5703125" style="79" customWidth="1"/>
    <col min="16136" max="16136" width="10" style="79" customWidth="1"/>
    <col min="16137" max="16137" width="10.5703125" style="79" customWidth="1"/>
    <col min="16138" max="16138" width="8" style="79" customWidth="1"/>
    <col min="16139" max="16139" width="12.42578125" style="79" customWidth="1"/>
    <col min="16140" max="16140" width="16.42578125" style="79" customWidth="1"/>
    <col min="16141" max="16141" width="21.7109375" style="79" customWidth="1"/>
    <col min="16142" max="16142" width="9.140625" style="79"/>
    <col min="16143" max="16143" width="15.42578125" style="79" customWidth="1"/>
    <col min="16144" max="16384" width="9.140625" style="79"/>
  </cols>
  <sheetData>
    <row r="1" spans="1:16" ht="34.5" customHeight="1" x14ac:dyDescent="0.25">
      <c r="A1" s="180" t="s">
        <v>212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24.95" customHeight="1" x14ac:dyDescent="0.25">
      <c r="A2" s="79" t="str">
        <f>[2]Rekap!B12</f>
        <v>Pekerjaan</v>
      </c>
      <c r="D2" s="181" t="s">
        <v>258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24.95" customHeight="1" x14ac:dyDescent="0.25">
      <c r="A3" s="79" t="str">
        <f>[2]Rekap!B14</f>
        <v>Lokasi</v>
      </c>
      <c r="D3" s="182" t="s">
        <v>183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16" ht="24.95" customHeight="1" x14ac:dyDescent="0.25">
      <c r="A4" s="79" t="str">
        <f>[2]Rekap!B15</f>
        <v>Tahun Anggaran</v>
      </c>
      <c r="D4" s="182">
        <v>2022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</row>
    <row r="5" spans="1:16" ht="24.95" customHeight="1" thickBot="1" x14ac:dyDescent="0.3"/>
    <row r="6" spans="1:16" ht="24.95" customHeight="1" x14ac:dyDescent="0.25">
      <c r="A6" s="183" t="s">
        <v>156</v>
      </c>
      <c r="B6" s="185" t="s">
        <v>184</v>
      </c>
      <c r="C6" s="187" t="s">
        <v>185</v>
      </c>
      <c r="D6" s="188"/>
      <c r="E6" s="113" t="s">
        <v>186</v>
      </c>
      <c r="F6" s="113" t="s">
        <v>186</v>
      </c>
      <c r="G6" s="113" t="s">
        <v>187</v>
      </c>
      <c r="H6" s="114" t="s">
        <v>215</v>
      </c>
      <c r="I6" s="115" t="s">
        <v>186</v>
      </c>
      <c r="J6" s="116" t="s">
        <v>253</v>
      </c>
      <c r="K6" s="117" t="str">
        <f>J6</f>
        <v>PESERTA</v>
      </c>
      <c r="L6" s="117" t="str">
        <f>K6</f>
        <v>PESERTA</v>
      </c>
      <c r="M6" s="117" t="str">
        <f>L6</f>
        <v>PESERTA</v>
      </c>
      <c r="N6" s="117" t="s">
        <v>186</v>
      </c>
      <c r="O6" s="117" t="s">
        <v>187</v>
      </c>
      <c r="P6" s="118" t="s">
        <v>186</v>
      </c>
    </row>
    <row r="7" spans="1:16" ht="24.95" customHeight="1" x14ac:dyDescent="0.25">
      <c r="A7" s="184"/>
      <c r="B7" s="186"/>
      <c r="C7" s="189"/>
      <c r="D7" s="190"/>
      <c r="E7" s="119" t="s">
        <v>188</v>
      </c>
      <c r="F7" s="119" t="s">
        <v>189</v>
      </c>
      <c r="G7" s="119" t="s">
        <v>188</v>
      </c>
      <c r="H7" s="120" t="s">
        <v>190</v>
      </c>
      <c r="I7" s="121" t="s">
        <v>190</v>
      </c>
      <c r="J7" s="122" t="s">
        <v>246</v>
      </c>
      <c r="K7" s="123" t="s">
        <v>247</v>
      </c>
      <c r="L7" s="123" t="s">
        <v>248</v>
      </c>
      <c r="M7" s="123" t="s">
        <v>249</v>
      </c>
      <c r="N7" s="123" t="s">
        <v>188</v>
      </c>
      <c r="O7" s="123" t="s">
        <v>250</v>
      </c>
      <c r="P7" s="124" t="s">
        <v>190</v>
      </c>
    </row>
    <row r="8" spans="1:16" ht="30" customHeight="1" x14ac:dyDescent="0.25">
      <c r="A8" s="125">
        <v>1</v>
      </c>
      <c r="B8" s="126" t="s">
        <v>216</v>
      </c>
      <c r="C8" s="127" t="s">
        <v>191</v>
      </c>
      <c r="D8" s="128" t="s">
        <v>192</v>
      </c>
      <c r="E8" s="129">
        <v>1400</v>
      </c>
      <c r="F8" s="129">
        <v>9</v>
      </c>
      <c r="G8" s="130">
        <f t="shared" ref="G8:G29" si="0">E8*F8</f>
        <v>12600</v>
      </c>
      <c r="H8" s="131">
        <v>24800</v>
      </c>
      <c r="I8" s="132">
        <f t="shared" ref="I8:I30" si="1">H8*G8</f>
        <v>312480000</v>
      </c>
      <c r="J8" s="152">
        <v>98</v>
      </c>
      <c r="K8" s="153">
        <v>92</v>
      </c>
      <c r="L8" s="154">
        <f>SUM('[3]REKAP MARET'!$G$7:$G$8)</f>
        <v>166</v>
      </c>
      <c r="M8" s="153"/>
      <c r="N8" s="166">
        <f>(G8/F8)-SUM(J8:L8)</f>
        <v>1044</v>
      </c>
      <c r="O8" s="155">
        <f t="shared" ref="O8:O30" si="2">G8-SUM(J8:M8)*F8</f>
        <v>9396</v>
      </c>
      <c r="P8" s="156">
        <f t="shared" ref="P8:P30" si="3">H8*O8</f>
        <v>233020800</v>
      </c>
    </row>
    <row r="9" spans="1:16" ht="31.5" customHeight="1" x14ac:dyDescent="0.25">
      <c r="A9" s="125">
        <v>2</v>
      </c>
      <c r="B9" s="126" t="s">
        <v>251</v>
      </c>
      <c r="C9" s="127" t="s">
        <v>191</v>
      </c>
      <c r="D9" s="128" t="s">
        <v>252</v>
      </c>
      <c r="E9" s="129">
        <v>300</v>
      </c>
      <c r="F9" s="129">
        <v>3</v>
      </c>
      <c r="G9" s="130">
        <f t="shared" si="0"/>
        <v>900</v>
      </c>
      <c r="H9" s="131">
        <v>24800</v>
      </c>
      <c r="I9" s="132">
        <f t="shared" si="1"/>
        <v>22320000</v>
      </c>
      <c r="J9" s="152">
        <v>38</v>
      </c>
      <c r="K9" s="153">
        <v>102</v>
      </c>
      <c r="L9" s="154">
        <v>107</v>
      </c>
      <c r="M9" s="153"/>
      <c r="N9" s="166">
        <f t="shared" ref="N9:N30" si="4">(G9/F9)-SUM(J9:L9)</f>
        <v>53</v>
      </c>
      <c r="O9" s="155">
        <f t="shared" si="2"/>
        <v>159</v>
      </c>
      <c r="P9" s="156">
        <f t="shared" si="3"/>
        <v>3943200</v>
      </c>
    </row>
    <row r="10" spans="1:16" ht="33.75" customHeight="1" x14ac:dyDescent="0.25">
      <c r="A10" s="125">
        <v>3</v>
      </c>
      <c r="B10" s="126" t="s">
        <v>217</v>
      </c>
      <c r="C10" s="127" t="s">
        <v>191</v>
      </c>
      <c r="D10" s="128" t="s">
        <v>193</v>
      </c>
      <c r="E10" s="129">
        <v>255</v>
      </c>
      <c r="F10" s="129">
        <v>5</v>
      </c>
      <c r="G10" s="130">
        <f t="shared" si="0"/>
        <v>1275</v>
      </c>
      <c r="H10" s="131">
        <f>H8</f>
        <v>24800</v>
      </c>
      <c r="I10" s="132">
        <f t="shared" si="1"/>
        <v>31620000</v>
      </c>
      <c r="J10" s="157">
        <v>10</v>
      </c>
      <c r="K10" s="158">
        <v>20</v>
      </c>
      <c r="L10" s="154">
        <v>26</v>
      </c>
      <c r="M10" s="158"/>
      <c r="N10" s="166">
        <f t="shared" si="4"/>
        <v>199</v>
      </c>
      <c r="O10" s="155">
        <f t="shared" si="2"/>
        <v>995</v>
      </c>
      <c r="P10" s="156">
        <f t="shared" si="3"/>
        <v>24676000</v>
      </c>
    </row>
    <row r="11" spans="1:16" ht="33.75" customHeight="1" x14ac:dyDescent="0.25">
      <c r="A11" s="125">
        <v>4</v>
      </c>
      <c r="B11" s="126" t="s">
        <v>218</v>
      </c>
      <c r="C11" s="127" t="s">
        <v>191</v>
      </c>
      <c r="D11" s="128" t="s">
        <v>219</v>
      </c>
      <c r="E11" s="129">
        <v>1200</v>
      </c>
      <c r="F11" s="129">
        <v>6</v>
      </c>
      <c r="G11" s="130">
        <f t="shared" si="0"/>
        <v>7200</v>
      </c>
      <c r="H11" s="131">
        <f>H10</f>
        <v>24800</v>
      </c>
      <c r="I11" s="132">
        <f t="shared" si="1"/>
        <v>178560000</v>
      </c>
      <c r="J11" s="157">
        <v>89</v>
      </c>
      <c r="K11" s="158">
        <v>159</v>
      </c>
      <c r="L11" s="154">
        <v>146</v>
      </c>
      <c r="M11" s="158"/>
      <c r="N11" s="166">
        <f t="shared" si="4"/>
        <v>806</v>
      </c>
      <c r="O11" s="155">
        <f t="shared" si="2"/>
        <v>4836</v>
      </c>
      <c r="P11" s="156">
        <f t="shared" si="3"/>
        <v>119932800</v>
      </c>
    </row>
    <row r="12" spans="1:16" ht="30.75" customHeight="1" x14ac:dyDescent="0.25">
      <c r="A12" s="125">
        <v>5</v>
      </c>
      <c r="B12" s="126" t="s">
        <v>220</v>
      </c>
      <c r="C12" s="127" t="s">
        <v>191</v>
      </c>
      <c r="D12" s="128" t="s">
        <v>194</v>
      </c>
      <c r="E12" s="129">
        <v>850</v>
      </c>
      <c r="F12" s="129">
        <v>2</v>
      </c>
      <c r="G12" s="130">
        <f t="shared" si="0"/>
        <v>1700</v>
      </c>
      <c r="H12" s="131">
        <f>H11</f>
        <v>24800</v>
      </c>
      <c r="I12" s="132">
        <f t="shared" si="1"/>
        <v>42160000</v>
      </c>
      <c r="J12" s="157">
        <v>42</v>
      </c>
      <c r="K12" s="158">
        <v>69</v>
      </c>
      <c r="L12" s="154">
        <v>71</v>
      </c>
      <c r="M12" s="158"/>
      <c r="N12" s="166">
        <f t="shared" si="4"/>
        <v>668</v>
      </c>
      <c r="O12" s="155">
        <f t="shared" si="2"/>
        <v>1336</v>
      </c>
      <c r="P12" s="156">
        <f t="shared" si="3"/>
        <v>33132800</v>
      </c>
    </row>
    <row r="13" spans="1:16" ht="33.75" customHeight="1" x14ac:dyDescent="0.25">
      <c r="A13" s="125">
        <v>6</v>
      </c>
      <c r="B13" s="126" t="s">
        <v>221</v>
      </c>
      <c r="C13" s="127" t="s">
        <v>191</v>
      </c>
      <c r="D13" s="128" t="s">
        <v>195</v>
      </c>
      <c r="E13" s="129">
        <v>850</v>
      </c>
      <c r="F13" s="129">
        <v>2</v>
      </c>
      <c r="G13" s="130">
        <f t="shared" si="0"/>
        <v>1700</v>
      </c>
      <c r="H13" s="131">
        <f>H12</f>
        <v>24800</v>
      </c>
      <c r="I13" s="132">
        <f t="shared" si="1"/>
        <v>42160000</v>
      </c>
      <c r="J13" s="157">
        <v>47</v>
      </c>
      <c r="K13" s="158">
        <v>72</v>
      </c>
      <c r="L13" s="154">
        <v>77</v>
      </c>
      <c r="M13" s="158"/>
      <c r="N13" s="166">
        <f t="shared" si="4"/>
        <v>654</v>
      </c>
      <c r="O13" s="155">
        <f t="shared" si="2"/>
        <v>1308</v>
      </c>
      <c r="P13" s="156">
        <f t="shared" si="3"/>
        <v>32438400</v>
      </c>
    </row>
    <row r="14" spans="1:16" ht="32.25" customHeight="1" x14ac:dyDescent="0.25">
      <c r="A14" s="125">
        <v>7</v>
      </c>
      <c r="B14" s="126" t="s">
        <v>222</v>
      </c>
      <c r="C14" s="127" t="s">
        <v>191</v>
      </c>
      <c r="D14" s="128" t="s">
        <v>196</v>
      </c>
      <c r="E14" s="129">
        <v>1400</v>
      </c>
      <c r="F14" s="129">
        <v>4</v>
      </c>
      <c r="G14" s="130">
        <f t="shared" si="0"/>
        <v>5600</v>
      </c>
      <c r="H14" s="131">
        <f>H13</f>
        <v>24800</v>
      </c>
      <c r="I14" s="132">
        <f t="shared" si="1"/>
        <v>138880000</v>
      </c>
      <c r="J14" s="157">
        <v>64</v>
      </c>
      <c r="K14" s="158">
        <v>101</v>
      </c>
      <c r="L14" s="154">
        <f>SUM('[3]REKAP MARET'!$G$13:$G$16)</f>
        <v>83</v>
      </c>
      <c r="M14" s="158"/>
      <c r="N14" s="166">
        <f t="shared" si="4"/>
        <v>1152</v>
      </c>
      <c r="O14" s="155">
        <f t="shared" si="2"/>
        <v>4608</v>
      </c>
      <c r="P14" s="156">
        <f t="shared" si="3"/>
        <v>114278400</v>
      </c>
    </row>
    <row r="15" spans="1:16" s="82" customFormat="1" ht="30" customHeight="1" x14ac:dyDescent="0.25">
      <c r="A15" s="125">
        <v>8</v>
      </c>
      <c r="B15" s="126" t="s">
        <v>223</v>
      </c>
      <c r="C15" s="127" t="s">
        <v>191</v>
      </c>
      <c r="D15" s="133" t="s">
        <v>197</v>
      </c>
      <c r="E15" s="134">
        <v>170</v>
      </c>
      <c r="F15" s="134">
        <v>8</v>
      </c>
      <c r="G15" s="130">
        <f t="shared" si="0"/>
        <v>1360</v>
      </c>
      <c r="H15" s="131">
        <f>H8</f>
        <v>24800</v>
      </c>
      <c r="I15" s="132">
        <f t="shared" si="1"/>
        <v>33728000</v>
      </c>
      <c r="J15" s="162">
        <v>11</v>
      </c>
      <c r="K15" s="163">
        <v>6</v>
      </c>
      <c r="L15" s="154">
        <v>30</v>
      </c>
      <c r="M15" s="159"/>
      <c r="N15" s="166">
        <f t="shared" si="4"/>
        <v>123</v>
      </c>
      <c r="O15" s="155">
        <f t="shared" si="2"/>
        <v>984</v>
      </c>
      <c r="P15" s="156">
        <f t="shared" si="3"/>
        <v>24403200</v>
      </c>
    </row>
    <row r="16" spans="1:16" s="82" customFormat="1" ht="33.75" customHeight="1" x14ac:dyDescent="0.25">
      <c r="A16" s="125">
        <v>9</v>
      </c>
      <c r="B16" s="126" t="s">
        <v>224</v>
      </c>
      <c r="C16" s="127" t="s">
        <v>191</v>
      </c>
      <c r="D16" s="133" t="s">
        <v>198</v>
      </c>
      <c r="E16" s="134">
        <v>210</v>
      </c>
      <c r="F16" s="134">
        <v>8</v>
      </c>
      <c r="G16" s="130">
        <f t="shared" si="0"/>
        <v>1680</v>
      </c>
      <c r="H16" s="131">
        <f t="shared" ref="H16:H23" si="5">H10</f>
        <v>24800</v>
      </c>
      <c r="I16" s="132">
        <f t="shared" si="1"/>
        <v>41664000</v>
      </c>
      <c r="J16" s="164">
        <v>25</v>
      </c>
      <c r="K16" s="165">
        <v>18</v>
      </c>
      <c r="L16" s="154">
        <v>34</v>
      </c>
      <c r="M16" s="160"/>
      <c r="N16" s="166">
        <f t="shared" si="4"/>
        <v>133</v>
      </c>
      <c r="O16" s="155">
        <f t="shared" si="2"/>
        <v>1064</v>
      </c>
      <c r="P16" s="156">
        <f t="shared" si="3"/>
        <v>26387200</v>
      </c>
    </row>
    <row r="17" spans="1:16" ht="36.75" customHeight="1" x14ac:dyDescent="0.25">
      <c r="A17" s="125">
        <v>10</v>
      </c>
      <c r="B17" s="126" t="s">
        <v>225</v>
      </c>
      <c r="C17" s="127" t="s">
        <v>191</v>
      </c>
      <c r="D17" s="133" t="s">
        <v>199</v>
      </c>
      <c r="E17" s="134">
        <v>475</v>
      </c>
      <c r="F17" s="134">
        <v>8</v>
      </c>
      <c r="G17" s="130">
        <f t="shared" si="0"/>
        <v>3800</v>
      </c>
      <c r="H17" s="131">
        <f t="shared" si="5"/>
        <v>24800</v>
      </c>
      <c r="I17" s="132">
        <f t="shared" si="1"/>
        <v>94240000</v>
      </c>
      <c r="J17" s="164">
        <v>63</v>
      </c>
      <c r="K17" s="165">
        <v>45</v>
      </c>
      <c r="L17" s="154">
        <v>48</v>
      </c>
      <c r="M17" s="160"/>
      <c r="N17" s="166">
        <f t="shared" si="4"/>
        <v>319</v>
      </c>
      <c r="O17" s="155">
        <f t="shared" si="2"/>
        <v>2552</v>
      </c>
      <c r="P17" s="156">
        <f t="shared" si="3"/>
        <v>63289600</v>
      </c>
    </row>
    <row r="18" spans="1:16" ht="33.75" customHeight="1" x14ac:dyDescent="0.25">
      <c r="A18" s="125">
        <v>11</v>
      </c>
      <c r="B18" s="126" t="s">
        <v>226</v>
      </c>
      <c r="C18" s="127" t="s">
        <v>191</v>
      </c>
      <c r="D18" s="128" t="s">
        <v>200</v>
      </c>
      <c r="E18" s="129">
        <v>450</v>
      </c>
      <c r="F18" s="129">
        <v>4</v>
      </c>
      <c r="G18" s="130">
        <f t="shared" si="0"/>
        <v>1800</v>
      </c>
      <c r="H18" s="131">
        <f t="shared" si="5"/>
        <v>24800</v>
      </c>
      <c r="I18" s="132">
        <f t="shared" si="1"/>
        <v>44640000</v>
      </c>
      <c r="J18" s="157">
        <v>29</v>
      </c>
      <c r="K18" s="158">
        <v>62</v>
      </c>
      <c r="L18" s="154">
        <v>94</v>
      </c>
      <c r="M18" s="158"/>
      <c r="N18" s="166">
        <f t="shared" si="4"/>
        <v>265</v>
      </c>
      <c r="O18" s="155">
        <f t="shared" si="2"/>
        <v>1060</v>
      </c>
      <c r="P18" s="156">
        <f t="shared" si="3"/>
        <v>26288000</v>
      </c>
    </row>
    <row r="19" spans="1:16" ht="33.75" customHeight="1" x14ac:dyDescent="0.25">
      <c r="A19" s="125">
        <v>12</v>
      </c>
      <c r="B19" s="126" t="s">
        <v>227</v>
      </c>
      <c r="C19" s="127" t="s">
        <v>191</v>
      </c>
      <c r="D19" s="128" t="s">
        <v>201</v>
      </c>
      <c r="E19" s="129">
        <v>900</v>
      </c>
      <c r="F19" s="129">
        <v>5</v>
      </c>
      <c r="G19" s="130">
        <f t="shared" si="0"/>
        <v>4500</v>
      </c>
      <c r="H19" s="131">
        <f t="shared" si="5"/>
        <v>24800</v>
      </c>
      <c r="I19" s="132">
        <f t="shared" si="1"/>
        <v>111600000</v>
      </c>
      <c r="J19" s="157">
        <v>44</v>
      </c>
      <c r="K19" s="158">
        <v>80</v>
      </c>
      <c r="L19" s="154">
        <f>SUM('[3]REKAP MARET'!$G$29:$G$31)</f>
        <v>79</v>
      </c>
      <c r="M19" s="158"/>
      <c r="N19" s="166">
        <f t="shared" si="4"/>
        <v>697</v>
      </c>
      <c r="O19" s="155">
        <f t="shared" si="2"/>
        <v>3485</v>
      </c>
      <c r="P19" s="156">
        <f t="shared" si="3"/>
        <v>86428000</v>
      </c>
    </row>
    <row r="20" spans="1:16" ht="30" customHeight="1" x14ac:dyDescent="0.25">
      <c r="A20" s="125">
        <v>13</v>
      </c>
      <c r="B20" s="126" t="s">
        <v>228</v>
      </c>
      <c r="C20" s="127" t="s">
        <v>191</v>
      </c>
      <c r="D20" s="128" t="s">
        <v>202</v>
      </c>
      <c r="E20" s="129">
        <v>530</v>
      </c>
      <c r="F20" s="129">
        <v>5</v>
      </c>
      <c r="G20" s="130">
        <f t="shared" si="0"/>
        <v>2650</v>
      </c>
      <c r="H20" s="131">
        <f t="shared" si="5"/>
        <v>24800</v>
      </c>
      <c r="I20" s="132">
        <f t="shared" si="1"/>
        <v>65720000</v>
      </c>
      <c r="J20" s="157">
        <v>49</v>
      </c>
      <c r="K20" s="158">
        <v>71</v>
      </c>
      <c r="L20" s="154">
        <v>59</v>
      </c>
      <c r="M20" s="158"/>
      <c r="N20" s="166">
        <f t="shared" si="4"/>
        <v>351</v>
      </c>
      <c r="O20" s="155">
        <f t="shared" si="2"/>
        <v>1755</v>
      </c>
      <c r="P20" s="156">
        <f t="shared" si="3"/>
        <v>43524000</v>
      </c>
    </row>
    <row r="21" spans="1:16" s="82" customFormat="1" ht="33.75" customHeight="1" x14ac:dyDescent="0.25">
      <c r="A21" s="125">
        <v>14</v>
      </c>
      <c r="B21" s="126" t="s">
        <v>229</v>
      </c>
      <c r="C21" s="127" t="s">
        <v>191</v>
      </c>
      <c r="D21" s="133" t="s">
        <v>203</v>
      </c>
      <c r="E21" s="134">
        <v>1150</v>
      </c>
      <c r="F21" s="134">
        <v>4</v>
      </c>
      <c r="G21" s="130">
        <f t="shared" si="0"/>
        <v>4600</v>
      </c>
      <c r="H21" s="131">
        <f t="shared" si="5"/>
        <v>24800</v>
      </c>
      <c r="I21" s="132">
        <f t="shared" si="1"/>
        <v>114080000</v>
      </c>
      <c r="J21" s="157">
        <v>111</v>
      </c>
      <c r="K21" s="158">
        <v>115</v>
      </c>
      <c r="L21" s="154">
        <f>SUM('[3]REKAP MARET'!$G$32:$G$35)</f>
        <v>128</v>
      </c>
      <c r="M21" s="160"/>
      <c r="N21" s="166">
        <f t="shared" si="4"/>
        <v>796</v>
      </c>
      <c r="O21" s="155">
        <f t="shared" si="2"/>
        <v>3184</v>
      </c>
      <c r="P21" s="156">
        <f t="shared" si="3"/>
        <v>78963200</v>
      </c>
    </row>
    <row r="22" spans="1:16" ht="31.5" customHeight="1" x14ac:dyDescent="0.25">
      <c r="A22" s="125">
        <v>15</v>
      </c>
      <c r="B22" s="126" t="s">
        <v>230</v>
      </c>
      <c r="C22" s="127" t="s">
        <v>191</v>
      </c>
      <c r="D22" s="128" t="s">
        <v>204</v>
      </c>
      <c r="E22" s="129">
        <v>150</v>
      </c>
      <c r="F22" s="129">
        <v>14</v>
      </c>
      <c r="G22" s="130">
        <f t="shared" si="0"/>
        <v>2100</v>
      </c>
      <c r="H22" s="131">
        <f t="shared" si="5"/>
        <v>24800</v>
      </c>
      <c r="I22" s="132">
        <f t="shared" si="1"/>
        <v>52080000</v>
      </c>
      <c r="J22" s="157">
        <v>15</v>
      </c>
      <c r="K22" s="158">
        <v>21</v>
      </c>
      <c r="L22" s="154">
        <v>19</v>
      </c>
      <c r="M22" s="158"/>
      <c r="N22" s="166">
        <f t="shared" si="4"/>
        <v>95</v>
      </c>
      <c r="O22" s="155">
        <f t="shared" si="2"/>
        <v>1330</v>
      </c>
      <c r="P22" s="156">
        <f t="shared" si="3"/>
        <v>32984000</v>
      </c>
    </row>
    <row r="23" spans="1:16" ht="29.25" customHeight="1" x14ac:dyDescent="0.25">
      <c r="A23" s="125">
        <v>16</v>
      </c>
      <c r="B23" s="126" t="s">
        <v>231</v>
      </c>
      <c r="C23" s="127" t="s">
        <v>191</v>
      </c>
      <c r="D23" s="133" t="s">
        <v>205</v>
      </c>
      <c r="E23" s="134">
        <v>650</v>
      </c>
      <c r="F23" s="134">
        <v>5</v>
      </c>
      <c r="G23" s="130">
        <f t="shared" si="0"/>
        <v>3250</v>
      </c>
      <c r="H23" s="131">
        <f t="shared" si="5"/>
        <v>24800</v>
      </c>
      <c r="I23" s="132">
        <f t="shared" si="1"/>
        <v>80600000</v>
      </c>
      <c r="J23" s="157">
        <v>40</v>
      </c>
      <c r="K23" s="158">
        <v>57</v>
      </c>
      <c r="L23" s="154">
        <v>56</v>
      </c>
      <c r="M23" s="160"/>
      <c r="N23" s="166">
        <f t="shared" si="4"/>
        <v>497</v>
      </c>
      <c r="O23" s="155">
        <f t="shared" si="2"/>
        <v>2485</v>
      </c>
      <c r="P23" s="156">
        <f t="shared" si="3"/>
        <v>61628000</v>
      </c>
    </row>
    <row r="24" spans="1:16" ht="33.75" customHeight="1" x14ac:dyDescent="0.25">
      <c r="A24" s="125">
        <v>17</v>
      </c>
      <c r="B24" s="126" t="s">
        <v>232</v>
      </c>
      <c r="C24" s="127" t="s">
        <v>191</v>
      </c>
      <c r="D24" s="133" t="s">
        <v>206</v>
      </c>
      <c r="E24" s="134">
        <v>1930</v>
      </c>
      <c r="F24" s="134">
        <v>5</v>
      </c>
      <c r="G24" s="130">
        <f t="shared" si="0"/>
        <v>9650</v>
      </c>
      <c r="H24" s="131">
        <f>H19</f>
        <v>24800</v>
      </c>
      <c r="I24" s="132">
        <f t="shared" si="1"/>
        <v>239320000</v>
      </c>
      <c r="J24" s="157">
        <v>161</v>
      </c>
      <c r="K24" s="158">
        <v>194</v>
      </c>
      <c r="L24" s="154">
        <f>SUM('[3]REKAP MARET'!$G$22:$G$24)</f>
        <v>198</v>
      </c>
      <c r="M24" s="158"/>
      <c r="N24" s="166">
        <f t="shared" si="4"/>
        <v>1377</v>
      </c>
      <c r="O24" s="155">
        <f t="shared" si="2"/>
        <v>6885</v>
      </c>
      <c r="P24" s="156">
        <f t="shared" si="3"/>
        <v>170748000</v>
      </c>
    </row>
    <row r="25" spans="1:16" ht="27.75" customHeight="1" x14ac:dyDescent="0.25">
      <c r="A25" s="125">
        <v>18</v>
      </c>
      <c r="B25" s="126" t="s">
        <v>233</v>
      </c>
      <c r="C25" s="127" t="s">
        <v>191</v>
      </c>
      <c r="D25" s="128" t="s">
        <v>207</v>
      </c>
      <c r="E25" s="129">
        <v>2000</v>
      </c>
      <c r="F25" s="129">
        <v>3</v>
      </c>
      <c r="G25" s="130">
        <f t="shared" si="0"/>
        <v>6000</v>
      </c>
      <c r="H25" s="131">
        <f>H20</f>
        <v>24800</v>
      </c>
      <c r="I25" s="132">
        <f t="shared" si="1"/>
        <v>148800000</v>
      </c>
      <c r="J25" s="157">
        <v>184</v>
      </c>
      <c r="K25" s="158">
        <v>176</v>
      </c>
      <c r="L25" s="154">
        <f>SUM('[3]REKAP MARET'!$G$17:$G$21)</f>
        <v>295</v>
      </c>
      <c r="M25" s="158"/>
      <c r="N25" s="166">
        <f t="shared" si="4"/>
        <v>1345</v>
      </c>
      <c r="O25" s="155">
        <f t="shared" si="2"/>
        <v>4035</v>
      </c>
      <c r="P25" s="156">
        <f t="shared" si="3"/>
        <v>100068000</v>
      </c>
    </row>
    <row r="26" spans="1:16" s="82" customFormat="1" ht="30.75" customHeight="1" x14ac:dyDescent="0.25">
      <c r="A26" s="125">
        <v>19</v>
      </c>
      <c r="B26" s="126" t="s">
        <v>234</v>
      </c>
      <c r="C26" s="127" t="s">
        <v>191</v>
      </c>
      <c r="D26" s="133" t="s">
        <v>208</v>
      </c>
      <c r="E26" s="134">
        <v>1800</v>
      </c>
      <c r="F26" s="134">
        <v>4</v>
      </c>
      <c r="G26" s="130">
        <f t="shared" si="0"/>
        <v>7200</v>
      </c>
      <c r="H26" s="131">
        <f>H21</f>
        <v>24800</v>
      </c>
      <c r="I26" s="132">
        <f t="shared" si="1"/>
        <v>178560000</v>
      </c>
      <c r="J26" s="157">
        <v>143</v>
      </c>
      <c r="K26" s="158">
        <v>191</v>
      </c>
      <c r="L26" s="154">
        <f>SUM('[3]REKAP MARET'!$G$9:$G$12)</f>
        <v>192</v>
      </c>
      <c r="M26" s="160"/>
      <c r="N26" s="166">
        <f t="shared" si="4"/>
        <v>1274</v>
      </c>
      <c r="O26" s="155">
        <f t="shared" si="2"/>
        <v>5096</v>
      </c>
      <c r="P26" s="156">
        <f t="shared" si="3"/>
        <v>126380800</v>
      </c>
    </row>
    <row r="27" spans="1:16" s="82" customFormat="1" ht="33.75" customHeight="1" x14ac:dyDescent="0.25">
      <c r="A27" s="125">
        <v>20</v>
      </c>
      <c r="B27" s="126" t="s">
        <v>235</v>
      </c>
      <c r="C27" s="127" t="s">
        <v>191</v>
      </c>
      <c r="D27" s="133" t="s">
        <v>209</v>
      </c>
      <c r="E27" s="134">
        <v>460</v>
      </c>
      <c r="F27" s="134">
        <v>6</v>
      </c>
      <c r="G27" s="130">
        <f t="shared" si="0"/>
        <v>2760</v>
      </c>
      <c r="H27" s="131">
        <f>H22</f>
        <v>24800</v>
      </c>
      <c r="I27" s="132">
        <f t="shared" si="1"/>
        <v>68448000</v>
      </c>
      <c r="J27" s="157">
        <v>52</v>
      </c>
      <c r="K27" s="158">
        <v>42</v>
      </c>
      <c r="L27" s="154">
        <v>72</v>
      </c>
      <c r="M27" s="160"/>
      <c r="N27" s="166">
        <f t="shared" si="4"/>
        <v>294</v>
      </c>
      <c r="O27" s="155">
        <f t="shared" si="2"/>
        <v>1764</v>
      </c>
      <c r="P27" s="156">
        <f t="shared" si="3"/>
        <v>43747200</v>
      </c>
    </row>
    <row r="28" spans="1:16" ht="32.25" customHeight="1" x14ac:dyDescent="0.25">
      <c r="A28" s="125">
        <v>21</v>
      </c>
      <c r="B28" s="126" t="s">
        <v>236</v>
      </c>
      <c r="C28" s="127" t="s">
        <v>191</v>
      </c>
      <c r="D28" s="128" t="s">
        <v>237</v>
      </c>
      <c r="E28" s="129">
        <v>1000</v>
      </c>
      <c r="F28" s="129">
        <v>2</v>
      </c>
      <c r="G28" s="130">
        <f t="shared" si="0"/>
        <v>2000</v>
      </c>
      <c r="H28" s="131">
        <f>H23</f>
        <v>24800</v>
      </c>
      <c r="I28" s="132">
        <f t="shared" si="1"/>
        <v>49600000</v>
      </c>
      <c r="J28" s="157">
        <v>97</v>
      </c>
      <c r="K28" s="158">
        <v>163</v>
      </c>
      <c r="L28" s="154">
        <v>197</v>
      </c>
      <c r="M28" s="158"/>
      <c r="N28" s="166">
        <f t="shared" si="4"/>
        <v>543</v>
      </c>
      <c r="O28" s="155">
        <f t="shared" si="2"/>
        <v>1086</v>
      </c>
      <c r="P28" s="156">
        <f t="shared" si="3"/>
        <v>26932800</v>
      </c>
    </row>
    <row r="29" spans="1:16" ht="33.75" customHeight="1" x14ac:dyDescent="0.25">
      <c r="A29" s="125">
        <v>22</v>
      </c>
      <c r="B29" s="126" t="s">
        <v>238</v>
      </c>
      <c r="C29" s="127" t="s">
        <v>191</v>
      </c>
      <c r="D29" s="133" t="s">
        <v>210</v>
      </c>
      <c r="E29" s="134">
        <v>1210</v>
      </c>
      <c r="F29" s="134">
        <v>2</v>
      </c>
      <c r="G29" s="130">
        <f t="shared" si="0"/>
        <v>2420</v>
      </c>
      <c r="H29" s="131">
        <f>H23</f>
        <v>24800</v>
      </c>
      <c r="I29" s="132">
        <f t="shared" si="1"/>
        <v>60016000</v>
      </c>
      <c r="J29" s="157">
        <v>115</v>
      </c>
      <c r="K29" s="158">
        <v>175</v>
      </c>
      <c r="L29" s="154">
        <f>SUM('[3]REKAP MARET'!$G$25:$G$28)</f>
        <v>177</v>
      </c>
      <c r="M29" s="158"/>
      <c r="N29" s="166">
        <f t="shared" si="4"/>
        <v>743</v>
      </c>
      <c r="O29" s="155">
        <f t="shared" si="2"/>
        <v>1486</v>
      </c>
      <c r="P29" s="156">
        <f t="shared" si="3"/>
        <v>36852800</v>
      </c>
    </row>
    <row r="30" spans="1:16" s="82" customFormat="1" ht="37.5" customHeight="1" thickBot="1" x14ac:dyDescent="0.3">
      <c r="A30" s="125">
        <v>23</v>
      </c>
      <c r="B30" s="126" t="s">
        <v>239</v>
      </c>
      <c r="C30" s="127" t="s">
        <v>191</v>
      </c>
      <c r="D30" s="133" t="s">
        <v>211</v>
      </c>
      <c r="E30" s="134">
        <v>1600</v>
      </c>
      <c r="F30" s="134">
        <v>1</v>
      </c>
      <c r="G30" s="130">
        <f>E30*F30</f>
        <v>1600</v>
      </c>
      <c r="H30" s="131">
        <f>H24</f>
        <v>24800</v>
      </c>
      <c r="I30" s="132">
        <f t="shared" si="1"/>
        <v>39680000</v>
      </c>
      <c r="J30" s="157">
        <v>117</v>
      </c>
      <c r="K30" s="158">
        <v>166</v>
      </c>
      <c r="L30" s="154">
        <v>172</v>
      </c>
      <c r="M30" s="160"/>
      <c r="N30" s="166">
        <f t="shared" si="4"/>
        <v>1145</v>
      </c>
      <c r="O30" s="155">
        <f t="shared" si="2"/>
        <v>1145</v>
      </c>
      <c r="P30" s="156">
        <f t="shared" si="3"/>
        <v>28396000</v>
      </c>
    </row>
    <row r="31" spans="1:16" ht="35.25" customHeight="1" thickBot="1" x14ac:dyDescent="0.3">
      <c r="A31" s="135"/>
      <c r="B31" s="136"/>
      <c r="C31" s="137"/>
      <c r="D31" s="136"/>
      <c r="E31" s="138">
        <f>SUM(E8:E30)</f>
        <v>20940</v>
      </c>
      <c r="F31" s="139">
        <f>SUM(F8:F30)</f>
        <v>115</v>
      </c>
      <c r="G31" s="140">
        <f>SUM(G8:G30)</f>
        <v>88345</v>
      </c>
      <c r="H31" s="141" t="s">
        <v>186</v>
      </c>
      <c r="I31" s="142">
        <f>SUM(I8:I30)</f>
        <v>2190956000</v>
      </c>
      <c r="J31" s="161">
        <f t="shared" ref="J31:K31" si="6">SUM(J8:J30)</f>
        <v>1644</v>
      </c>
      <c r="K31" s="161">
        <f t="shared" si="6"/>
        <v>2197</v>
      </c>
      <c r="L31" s="161">
        <f>SUM(L8:L30)</f>
        <v>2526</v>
      </c>
      <c r="M31" s="150"/>
      <c r="N31" s="161">
        <f>SUM(N8:N30)</f>
        <v>14573</v>
      </c>
      <c r="O31" s="161">
        <f>SUM(O8:O30)</f>
        <v>62034</v>
      </c>
      <c r="P31" s="151">
        <f>SUM(P8:P30)</f>
        <v>1538443200</v>
      </c>
    </row>
    <row r="32" spans="1:16" ht="24.95" customHeight="1" x14ac:dyDescent="0.25">
      <c r="H32" s="84"/>
    </row>
    <row r="33" spans="1:15" ht="24.75" customHeight="1" x14ac:dyDescent="0.25">
      <c r="A33" s="85"/>
      <c r="B33" s="85"/>
      <c r="G33" s="167"/>
      <c r="H33" s="168" t="s">
        <v>254</v>
      </c>
      <c r="I33" s="168"/>
    </row>
    <row r="34" spans="1:15" ht="24.75" hidden="1" customHeight="1" x14ac:dyDescent="0.25">
      <c r="E34" s="86"/>
      <c r="G34" s="167"/>
      <c r="H34" s="169"/>
      <c r="I34" s="169"/>
      <c r="O34" s="83"/>
    </row>
    <row r="35" spans="1:15" ht="24.95" customHeight="1" x14ac:dyDescent="0.25">
      <c r="E35" s="86"/>
      <c r="G35" s="167"/>
      <c r="H35" s="168" t="s">
        <v>240</v>
      </c>
      <c r="I35" s="168"/>
      <c r="O35" s="83"/>
    </row>
    <row r="36" spans="1:15" ht="24.95" customHeight="1" x14ac:dyDescent="0.25">
      <c r="E36" s="86"/>
      <c r="G36" s="167"/>
      <c r="H36" s="168" t="s">
        <v>241</v>
      </c>
      <c r="I36" s="168"/>
      <c r="O36" s="83"/>
    </row>
    <row r="37" spans="1:15" ht="24.75" customHeight="1" x14ac:dyDescent="0.25">
      <c r="G37" s="167"/>
      <c r="H37" s="168" t="s">
        <v>259</v>
      </c>
      <c r="I37" s="168"/>
    </row>
    <row r="38" spans="1:15" ht="24.95" customHeight="1" x14ac:dyDescent="0.25">
      <c r="G38" s="167"/>
      <c r="H38" s="169"/>
      <c r="I38" s="169"/>
    </row>
    <row r="39" spans="1:15" ht="24.95" customHeight="1" x14ac:dyDescent="0.25">
      <c r="G39" s="191"/>
      <c r="H39" s="191"/>
      <c r="I39" s="191"/>
    </row>
    <row r="40" spans="1:15" ht="24.95" customHeight="1" x14ac:dyDescent="0.25">
      <c r="F40" s="191" t="s">
        <v>255</v>
      </c>
      <c r="G40" s="191"/>
      <c r="H40" s="191"/>
      <c r="I40" s="191"/>
      <c r="J40" s="147"/>
      <c r="K40" s="147"/>
      <c r="L40" s="147"/>
      <c r="M40" s="147"/>
      <c r="N40" s="147"/>
      <c r="O40" s="147"/>
    </row>
    <row r="41" spans="1:15" ht="24.95" customHeight="1" x14ac:dyDescent="0.25">
      <c r="D41" s="88"/>
      <c r="F41" s="193" t="s">
        <v>256</v>
      </c>
      <c r="G41" s="193"/>
      <c r="H41" s="193"/>
      <c r="I41" s="193"/>
      <c r="J41" s="148"/>
      <c r="K41" s="148"/>
      <c r="L41" s="148"/>
      <c r="M41" s="148"/>
      <c r="N41" s="148"/>
      <c r="O41" s="148"/>
    </row>
    <row r="42" spans="1:15" ht="24.95" customHeight="1" x14ac:dyDescent="0.25">
      <c r="F42" s="192" t="s">
        <v>257</v>
      </c>
      <c r="G42" s="192"/>
      <c r="H42" s="192"/>
      <c r="I42" s="192"/>
      <c r="J42" s="149"/>
      <c r="K42" s="149"/>
      <c r="L42" s="149"/>
      <c r="M42" s="149"/>
      <c r="N42" s="149"/>
      <c r="O42" s="149"/>
    </row>
    <row r="43" spans="1:15" ht="24.95" customHeight="1" x14ac:dyDescent="0.25">
      <c r="H43" s="89"/>
      <c r="I43" s="87"/>
    </row>
    <row r="44" spans="1:15" ht="24.95" customHeight="1" x14ac:dyDescent="0.25">
      <c r="H44" s="90"/>
      <c r="I44" s="87"/>
    </row>
    <row r="45" spans="1:15" ht="24.95" customHeight="1" x14ac:dyDescent="0.25">
      <c r="H45" s="90"/>
      <c r="I45" s="87"/>
    </row>
    <row r="50" spans="8:9" ht="24.95" customHeight="1" x14ac:dyDescent="0.25">
      <c r="H50" s="84"/>
    </row>
    <row r="51" spans="8:9" ht="24.95" customHeight="1" x14ac:dyDescent="0.25"/>
    <row r="52" spans="8:9" ht="24.95" customHeight="1" x14ac:dyDescent="0.25"/>
    <row r="55" spans="8:9" ht="24.95" customHeight="1" x14ac:dyDescent="0.25"/>
    <row r="57" spans="8:9" ht="24.95" customHeight="1" x14ac:dyDescent="0.25">
      <c r="I57" s="143"/>
    </row>
    <row r="58" spans="8:9" ht="24.95" customHeight="1" x14ac:dyDescent="0.25">
      <c r="I58" s="143"/>
    </row>
    <row r="59" spans="8:9" ht="24.95" customHeight="1" x14ac:dyDescent="0.25">
      <c r="I59" s="143"/>
    </row>
    <row r="60" spans="8:9" ht="24.95" customHeight="1" x14ac:dyDescent="0.25">
      <c r="I60" s="143"/>
    </row>
  </sheetData>
  <mergeCells count="11">
    <mergeCell ref="G39:I39"/>
    <mergeCell ref="F42:I42"/>
    <mergeCell ref="F41:I41"/>
    <mergeCell ref="F40:I40"/>
    <mergeCell ref="A1:P1"/>
    <mergeCell ref="D2:P2"/>
    <mergeCell ref="D3:P3"/>
    <mergeCell ref="D4:P4"/>
    <mergeCell ref="A6:A7"/>
    <mergeCell ref="B6:B7"/>
    <mergeCell ref="C6:D7"/>
  </mergeCells>
  <phoneticPr fontId="26" type="noConversion"/>
  <pageMargins left="0.25" right="0.25" top="0.75" bottom="0.75" header="0.3" footer="0.3"/>
  <pageSetup paperSize="9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tabel harga</vt:lpstr>
      <vt:lpstr>analisa menu</vt:lpstr>
      <vt:lpstr>biaya operasional</vt:lpstr>
      <vt:lpstr>Rekap</vt:lpstr>
      <vt:lpstr>HPS</vt:lpstr>
      <vt:lpstr>'analisa menu'!Print_Area</vt:lpstr>
      <vt:lpstr>HPS!Print_Area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prith</dc:creator>
  <cp:lastModifiedBy>HP</cp:lastModifiedBy>
  <cp:lastPrinted>2021-11-11T03:31:44Z</cp:lastPrinted>
  <dcterms:created xsi:type="dcterms:W3CDTF">2019-11-06T04:39:00Z</dcterms:created>
  <dcterms:modified xsi:type="dcterms:W3CDTF">2021-11-12T04:35:49Z</dcterms:modified>
</cp:coreProperties>
</file>