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THARA AULIA\Downloads\"/>
    </mc:Choice>
  </mc:AlternateContent>
  <bookViews>
    <workbookView xWindow="0" yWindow="0" windowWidth="24000" windowHeight="9735"/>
  </bookViews>
  <sheets>
    <sheet name="HPS" sheetId="6" r:id="rId1"/>
    <sheet name="Sheet3" sheetId="9" r:id="rId2"/>
    <sheet name="Sheet2" sheetId="8" r:id="rId3"/>
  </sheets>
  <definedNames>
    <definedName name="_xlnm.Print_Area" localSheetId="0">HPS!$A$1:$I$599</definedName>
    <definedName name="_xlnm.Print_Titles" localSheetId="0">HPS!$1:$14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411" i="6" l="1"/>
  <c r="I566" i="6"/>
  <c r="I564" i="6"/>
  <c r="I562" i="6"/>
  <c r="I556" i="6"/>
  <c r="I548" i="6"/>
  <c r="I542" i="6"/>
  <c r="I536" i="6"/>
  <c r="I532" i="6"/>
  <c r="I527" i="6"/>
  <c r="I522" i="6"/>
  <c r="I519" i="6"/>
  <c r="I513" i="6"/>
  <c r="I496" i="6"/>
  <c r="I487" i="6"/>
  <c r="I478" i="6"/>
  <c r="I471" i="6"/>
  <c r="H5" i="8" l="1"/>
  <c r="I114" i="9" l="1"/>
  <c r="J114" i="9"/>
  <c r="K114" i="9" s="1"/>
  <c r="I29" i="9"/>
  <c r="J29" i="9"/>
  <c r="K29" i="9" s="1"/>
  <c r="I30" i="9"/>
  <c r="J30" i="9"/>
  <c r="K30" i="9" s="1"/>
  <c r="I31" i="9"/>
  <c r="J31" i="9"/>
  <c r="K31" i="9" s="1"/>
  <c r="L31" i="9" s="1"/>
  <c r="I33" i="9"/>
  <c r="J33" i="9"/>
  <c r="K33" i="9" s="1"/>
  <c r="I34" i="9"/>
  <c r="J34" i="9"/>
  <c r="K34" i="9" s="1"/>
  <c r="I35" i="9"/>
  <c r="J35" i="9"/>
  <c r="K35" i="9" s="1"/>
  <c r="I37" i="9"/>
  <c r="J37" i="9"/>
  <c r="K37" i="9" s="1"/>
  <c r="I38" i="9"/>
  <c r="J38" i="9"/>
  <c r="K38" i="9" s="1"/>
  <c r="I41" i="9"/>
  <c r="J41" i="9"/>
  <c r="K41" i="9" s="1"/>
  <c r="I42" i="9"/>
  <c r="J42" i="9"/>
  <c r="K42" i="9" s="1"/>
  <c r="I44" i="9"/>
  <c r="J44" i="9"/>
  <c r="K44" i="9" s="1"/>
  <c r="I45" i="9"/>
  <c r="J45" i="9"/>
  <c r="K45" i="9" s="1"/>
  <c r="I47" i="9"/>
  <c r="J47" i="9"/>
  <c r="K47" i="9" s="1"/>
  <c r="J165" i="9"/>
  <c r="K165" i="9" s="1"/>
  <c r="I165" i="9"/>
  <c r="J164" i="9"/>
  <c r="K164" i="9" s="1"/>
  <c r="I164" i="9"/>
  <c r="J163" i="9"/>
  <c r="I163" i="9"/>
  <c r="J162" i="9"/>
  <c r="I162" i="9"/>
  <c r="J161" i="9"/>
  <c r="I161" i="9"/>
  <c r="J160" i="9"/>
  <c r="I160" i="9"/>
  <c r="J159" i="9"/>
  <c r="K159" i="9" s="1"/>
  <c r="I159" i="9"/>
  <c r="J155" i="9"/>
  <c r="I155" i="9"/>
  <c r="J153" i="9"/>
  <c r="I153" i="9"/>
  <c r="K153" i="9" s="1"/>
  <c r="J152" i="9"/>
  <c r="I152" i="9"/>
  <c r="K152" i="9" s="1"/>
  <c r="J151" i="9"/>
  <c r="I151" i="9"/>
  <c r="J150" i="9"/>
  <c r="I150" i="9"/>
  <c r="K150" i="9" s="1"/>
  <c r="J148" i="9"/>
  <c r="I148" i="9"/>
  <c r="K148" i="9" s="1"/>
  <c r="J147" i="9"/>
  <c r="I147" i="9"/>
  <c r="K147" i="9" s="1"/>
  <c r="J146" i="9"/>
  <c r="I146" i="9"/>
  <c r="J144" i="9"/>
  <c r="I144" i="9"/>
  <c r="K144" i="9" s="1"/>
  <c r="J143" i="9"/>
  <c r="I143" i="9"/>
  <c r="K143" i="9" s="1"/>
  <c r="J142" i="9"/>
  <c r="I142" i="9"/>
  <c r="K142" i="9" s="1"/>
  <c r="J141" i="9"/>
  <c r="I141" i="9"/>
  <c r="J140" i="9"/>
  <c r="I140" i="9"/>
  <c r="K140" i="9" s="1"/>
  <c r="J139" i="9"/>
  <c r="I139" i="9"/>
  <c r="K139" i="9" s="1"/>
  <c r="J138" i="9"/>
  <c r="I138" i="9"/>
  <c r="K138" i="9" s="1"/>
  <c r="J136" i="9"/>
  <c r="I136" i="9"/>
  <c r="J134" i="9"/>
  <c r="K134" i="9" s="1"/>
  <c r="I134" i="9"/>
  <c r="J132" i="9"/>
  <c r="K132" i="9" s="1"/>
  <c r="I132" i="9"/>
  <c r="J131" i="9"/>
  <c r="K131" i="9" s="1"/>
  <c r="I131" i="9"/>
  <c r="J130" i="9"/>
  <c r="K130" i="9" s="1"/>
  <c r="I130" i="9"/>
  <c r="J129" i="9"/>
  <c r="K129" i="9" s="1"/>
  <c r="I129" i="9"/>
  <c r="J125" i="9"/>
  <c r="K125" i="9" s="1"/>
  <c r="I125" i="9"/>
  <c r="J124" i="9"/>
  <c r="K124" i="9" s="1"/>
  <c r="I124" i="9"/>
  <c r="J123" i="9"/>
  <c r="K123" i="9" s="1"/>
  <c r="I123" i="9"/>
  <c r="J120" i="9"/>
  <c r="K120" i="9" s="1"/>
  <c r="I120" i="9"/>
  <c r="J119" i="9"/>
  <c r="K119" i="9" s="1"/>
  <c r="I119" i="9"/>
  <c r="J118" i="9"/>
  <c r="K118" i="9" s="1"/>
  <c r="I118" i="9"/>
  <c r="J117" i="9"/>
  <c r="K117" i="9" s="1"/>
  <c r="I117" i="9"/>
  <c r="J116" i="9"/>
  <c r="K116" i="9" s="1"/>
  <c r="I116" i="9"/>
  <c r="J112" i="9"/>
  <c r="K112" i="9" s="1"/>
  <c r="I112" i="9"/>
  <c r="J109" i="9"/>
  <c r="K109" i="9" s="1"/>
  <c r="I109" i="9"/>
  <c r="J108" i="9"/>
  <c r="K108" i="9" s="1"/>
  <c r="I108" i="9"/>
  <c r="J107" i="9"/>
  <c r="K107" i="9" s="1"/>
  <c r="I107" i="9"/>
  <c r="J104" i="9"/>
  <c r="K104" i="9" s="1"/>
  <c r="I104" i="9"/>
  <c r="J103" i="9"/>
  <c r="K103" i="9" s="1"/>
  <c r="I103" i="9"/>
  <c r="J101" i="9"/>
  <c r="K101" i="9" s="1"/>
  <c r="I101" i="9"/>
  <c r="J100" i="9"/>
  <c r="K100" i="9" s="1"/>
  <c r="I100" i="9"/>
  <c r="J99" i="9"/>
  <c r="K99" i="9" s="1"/>
  <c r="I99" i="9"/>
  <c r="J98" i="9"/>
  <c r="K98" i="9" s="1"/>
  <c r="I98" i="9"/>
  <c r="J96" i="9"/>
  <c r="K96" i="9" s="1"/>
  <c r="I96" i="9"/>
  <c r="J95" i="9"/>
  <c r="K95" i="9" s="1"/>
  <c r="I95" i="9"/>
  <c r="J93" i="9"/>
  <c r="K93" i="9" s="1"/>
  <c r="I93" i="9"/>
  <c r="J92" i="9"/>
  <c r="K92" i="9" s="1"/>
  <c r="I92" i="9"/>
  <c r="J91" i="9"/>
  <c r="K91" i="9" s="1"/>
  <c r="I91" i="9"/>
  <c r="J89" i="9"/>
  <c r="K89" i="9" s="1"/>
  <c r="I89" i="9"/>
  <c r="J88" i="9"/>
  <c r="K88" i="9" s="1"/>
  <c r="I88" i="9"/>
  <c r="J87" i="9"/>
  <c r="K87" i="9" s="1"/>
  <c r="I87" i="9"/>
  <c r="J85" i="9"/>
  <c r="K85" i="9" s="1"/>
  <c r="I85" i="9"/>
  <c r="J84" i="9"/>
  <c r="K84" i="9" s="1"/>
  <c r="I84" i="9"/>
  <c r="J81" i="9"/>
  <c r="K81" i="9" s="1"/>
  <c r="I81" i="9"/>
  <c r="J80" i="9"/>
  <c r="K80" i="9" s="1"/>
  <c r="I80" i="9"/>
  <c r="J79" i="9"/>
  <c r="K79" i="9" s="1"/>
  <c r="I79" i="9"/>
  <c r="J78" i="9"/>
  <c r="K78" i="9" s="1"/>
  <c r="I78" i="9"/>
  <c r="J76" i="9"/>
  <c r="K76" i="9" s="1"/>
  <c r="I76" i="9"/>
  <c r="J75" i="9"/>
  <c r="K75" i="9" s="1"/>
  <c r="I75" i="9"/>
  <c r="J73" i="9"/>
  <c r="K73" i="9" s="1"/>
  <c r="I73" i="9"/>
  <c r="J72" i="9"/>
  <c r="K72" i="9" s="1"/>
  <c r="I72" i="9"/>
  <c r="J71" i="9"/>
  <c r="K71" i="9" s="1"/>
  <c r="I71" i="9"/>
  <c r="J70" i="9"/>
  <c r="K70" i="9" s="1"/>
  <c r="I70" i="9"/>
  <c r="J68" i="9"/>
  <c r="K68" i="9" s="1"/>
  <c r="I68" i="9"/>
  <c r="J67" i="9"/>
  <c r="K67" i="9" s="1"/>
  <c r="I67" i="9"/>
  <c r="J66" i="9"/>
  <c r="K66" i="9" s="1"/>
  <c r="I66" i="9"/>
  <c r="J64" i="9"/>
  <c r="K64" i="9" s="1"/>
  <c r="I64" i="9"/>
  <c r="J63" i="9"/>
  <c r="K63" i="9" s="1"/>
  <c r="I63" i="9"/>
  <c r="J62" i="9"/>
  <c r="K62" i="9" s="1"/>
  <c r="I62" i="9"/>
  <c r="J60" i="9"/>
  <c r="K60" i="9" s="1"/>
  <c r="I60" i="9"/>
  <c r="J59" i="9"/>
  <c r="K59" i="9" s="1"/>
  <c r="I59" i="9"/>
  <c r="J57" i="9"/>
  <c r="K57" i="9" s="1"/>
  <c r="I57" i="9"/>
  <c r="J56" i="9"/>
  <c r="K56" i="9" s="1"/>
  <c r="I56" i="9"/>
  <c r="J55" i="9"/>
  <c r="K55" i="9" s="1"/>
  <c r="I55" i="9"/>
  <c r="J54" i="9"/>
  <c r="K54" i="9" s="1"/>
  <c r="I54" i="9"/>
  <c r="J52" i="9"/>
  <c r="K52" i="9" s="1"/>
  <c r="I52" i="9"/>
  <c r="J51" i="9"/>
  <c r="K51" i="9" s="1"/>
  <c r="I51" i="9"/>
  <c r="J50" i="9"/>
  <c r="K50" i="9" s="1"/>
  <c r="I50" i="9"/>
  <c r="I43" i="9"/>
  <c r="I32" i="9"/>
  <c r="J23" i="9"/>
  <c r="K23" i="9" s="1"/>
  <c r="I23" i="9"/>
  <c r="J22" i="9"/>
  <c r="K22" i="9" s="1"/>
  <c r="I22" i="9"/>
  <c r="J21" i="9"/>
  <c r="K21" i="9" s="1"/>
  <c r="I21" i="9"/>
  <c r="J20" i="9"/>
  <c r="K20" i="9" s="1"/>
  <c r="I20" i="9"/>
  <c r="J19" i="9"/>
  <c r="K19" i="9" s="1"/>
  <c r="I19" i="9"/>
  <c r="J18" i="9"/>
  <c r="K18" i="9" s="1"/>
  <c r="I18" i="9"/>
  <c r="J17" i="9"/>
  <c r="K17" i="9" s="1"/>
  <c r="I17" i="9"/>
  <c r="J16" i="9"/>
  <c r="K16" i="9" s="1"/>
  <c r="I16" i="9"/>
  <c r="J14" i="9"/>
  <c r="K14" i="9" s="1"/>
  <c r="I14" i="9"/>
  <c r="J13" i="9"/>
  <c r="K13" i="9" s="1"/>
  <c r="I13" i="9"/>
  <c r="J12" i="9"/>
  <c r="K12" i="9" s="1"/>
  <c r="I12" i="9"/>
  <c r="J11" i="9"/>
  <c r="K11" i="9" s="1"/>
  <c r="I11" i="9"/>
  <c r="I579" i="6"/>
  <c r="I578" i="6"/>
  <c r="I577" i="6"/>
  <c r="I576" i="6"/>
  <c r="I455" i="6"/>
  <c r="I429" i="6"/>
  <c r="I425" i="6"/>
  <c r="I400" i="6"/>
  <c r="I396" i="6"/>
  <c r="I395" i="6"/>
  <c r="I394" i="6"/>
  <c r="I388" i="6"/>
  <c r="I387" i="6"/>
  <c r="I379" i="6"/>
  <c r="I371" i="6"/>
  <c r="I366" i="6"/>
  <c r="I338" i="6"/>
  <c r="I337" i="6"/>
  <c r="I336" i="6"/>
  <c r="I333" i="6"/>
  <c r="I332" i="6"/>
  <c r="I329" i="6"/>
  <c r="I328" i="6"/>
  <c r="I327" i="6"/>
  <c r="I326" i="6"/>
  <c r="I322" i="6"/>
  <c r="I321" i="6"/>
  <c r="I318" i="6"/>
  <c r="I317" i="6"/>
  <c r="I316" i="6"/>
  <c r="I313" i="6"/>
  <c r="I312" i="6"/>
  <c r="I311" i="6"/>
  <c r="I308" i="6"/>
  <c r="I307" i="6"/>
  <c r="I303" i="6"/>
  <c r="I302" i="6"/>
  <c r="I301" i="6"/>
  <c r="I300" i="6"/>
  <c r="I297" i="6"/>
  <c r="I296" i="6"/>
  <c r="I293" i="6"/>
  <c r="I292" i="6"/>
  <c r="I291" i="6"/>
  <c r="I290" i="6"/>
  <c r="I287" i="6"/>
  <c r="I286" i="6"/>
  <c r="I285" i="6"/>
  <c r="I282" i="6"/>
  <c r="I281" i="6"/>
  <c r="I280" i="6"/>
  <c r="I277" i="6"/>
  <c r="I276" i="6"/>
  <c r="I273" i="6"/>
  <c r="I272" i="6"/>
  <c r="I271" i="6"/>
  <c r="I270" i="6"/>
  <c r="I267" i="6"/>
  <c r="I266" i="6"/>
  <c r="I265" i="6"/>
  <c r="I261" i="6"/>
  <c r="I258" i="6"/>
  <c r="I257" i="6"/>
  <c r="I255" i="6"/>
  <c r="I254" i="6"/>
  <c r="I249" i="6"/>
  <c r="I248" i="6"/>
  <c r="I245" i="6"/>
  <c r="I244" i="6"/>
  <c r="I243" i="6"/>
  <c r="I239" i="6"/>
  <c r="I238" i="6"/>
  <c r="H585" i="6"/>
  <c r="I585" i="6" s="1"/>
  <c r="H584" i="6"/>
  <c r="I584" i="6" s="1"/>
  <c r="H356" i="6"/>
  <c r="I356" i="6" s="1"/>
  <c r="H212" i="6"/>
  <c r="I212" i="6" s="1"/>
  <c r="H207" i="6"/>
  <c r="I207" i="6" s="1"/>
  <c r="H165" i="6"/>
  <c r="I165" i="6" s="1"/>
  <c r="H162" i="6"/>
  <c r="I162" i="6" s="1"/>
  <c r="H114" i="6"/>
  <c r="I114" i="6" s="1"/>
  <c r="I237" i="6" l="1"/>
  <c r="L30" i="9"/>
  <c r="L114" i="9"/>
  <c r="L29" i="9"/>
  <c r="L42" i="9"/>
  <c r="L38" i="9"/>
  <c r="L35" i="9"/>
  <c r="L33" i="9"/>
  <c r="L41" i="9"/>
  <c r="L37" i="9"/>
  <c r="L34" i="9"/>
  <c r="L51" i="9"/>
  <c r="L50" i="9"/>
  <c r="L66" i="9"/>
  <c r="L71" i="9"/>
  <c r="L81" i="9"/>
  <c r="L64" i="9"/>
  <c r="L70" i="9"/>
  <c r="L75" i="9"/>
  <c r="L80" i="9"/>
  <c r="I166" i="9"/>
  <c r="L56" i="9"/>
  <c r="L62" i="9"/>
  <c r="L67" i="9"/>
  <c r="L72" i="9"/>
  <c r="L78" i="9"/>
  <c r="L55" i="9"/>
  <c r="L60" i="9"/>
  <c r="L76" i="9"/>
  <c r="L54" i="9"/>
  <c r="L59" i="9"/>
  <c r="L52" i="9"/>
  <c r="L57" i="9"/>
  <c r="L63" i="9"/>
  <c r="L68" i="9"/>
  <c r="L73" i="9"/>
  <c r="L79" i="9"/>
  <c r="L14" i="9"/>
  <c r="I126" i="9"/>
  <c r="L23" i="9"/>
  <c r="L88" i="9"/>
  <c r="L91" i="9"/>
  <c r="L93" i="9"/>
  <c r="L96" i="9"/>
  <c r="L99" i="9"/>
  <c r="L101" i="9"/>
  <c r="L104" i="9"/>
  <c r="L108" i="9"/>
  <c r="L112" i="9"/>
  <c r="L116" i="9"/>
  <c r="L118" i="9"/>
  <c r="L120" i="9"/>
  <c r="L124" i="9"/>
  <c r="L16" i="9"/>
  <c r="L19" i="9"/>
  <c r="L165" i="9"/>
  <c r="L13" i="9"/>
  <c r="L18" i="9"/>
  <c r="L164" i="9"/>
  <c r="L20" i="9"/>
  <c r="L12" i="9"/>
  <c r="L17" i="9"/>
  <c r="L21" i="9"/>
  <c r="L22" i="9"/>
  <c r="L130" i="9"/>
  <c r="I156" i="9"/>
  <c r="L134" i="9"/>
  <c r="L140" i="9"/>
  <c r="L144" i="9"/>
  <c r="L150" i="9"/>
  <c r="L132" i="9"/>
  <c r="K136" i="9"/>
  <c r="L136" i="9" s="1"/>
  <c r="L139" i="9"/>
  <c r="K141" i="9"/>
  <c r="L141" i="9" s="1"/>
  <c r="L143" i="9"/>
  <c r="K146" i="9"/>
  <c r="L146" i="9" s="1"/>
  <c r="L148" i="9"/>
  <c r="K151" i="9"/>
  <c r="L151" i="9" s="1"/>
  <c r="L153" i="9"/>
  <c r="K160" i="9"/>
  <c r="K161" i="9"/>
  <c r="L161" i="9" s="1"/>
  <c r="K162" i="9"/>
  <c r="L162" i="9" s="1"/>
  <c r="K163" i="9"/>
  <c r="L163" i="9" s="1"/>
  <c r="L11" i="9"/>
  <c r="K126" i="9"/>
  <c r="L87" i="9"/>
  <c r="L89" i="9"/>
  <c r="L92" i="9"/>
  <c r="L95" i="9"/>
  <c r="L98" i="9"/>
  <c r="L100" i="9"/>
  <c r="L103" i="9"/>
  <c r="L107" i="9"/>
  <c r="L109" i="9"/>
  <c r="L117" i="9"/>
  <c r="L119" i="9"/>
  <c r="L123" i="9"/>
  <c r="L125" i="9"/>
  <c r="L131" i="9"/>
  <c r="L138" i="9"/>
  <c r="L142" i="9"/>
  <c r="L147" i="9"/>
  <c r="L152" i="9"/>
  <c r="K155" i="9"/>
  <c r="L155" i="9" s="1"/>
  <c r="L159" i="9"/>
  <c r="L129" i="9"/>
  <c r="I168" i="9" l="1"/>
  <c r="I169" i="9" s="1"/>
  <c r="I170" i="9" s="1"/>
  <c r="L126" i="9"/>
  <c r="K156" i="9"/>
  <c r="L156" i="9" s="1"/>
  <c r="K166" i="9"/>
  <c r="L160" i="9"/>
  <c r="L166" i="9" s="1"/>
  <c r="H575" i="6"/>
  <c r="I575" i="6" s="1"/>
  <c r="I586" i="6" s="1"/>
  <c r="H342" i="6"/>
  <c r="H227" i="6"/>
  <c r="I227" i="6" s="1"/>
  <c r="H148" i="6"/>
  <c r="I148" i="6" s="1"/>
  <c r="H140" i="6"/>
  <c r="I140" i="6" s="1"/>
  <c r="H132" i="6"/>
  <c r="I132" i="6" s="1"/>
  <c r="H117" i="6"/>
  <c r="I117" i="6" s="1"/>
  <c r="H72" i="6"/>
  <c r="I72" i="6" s="1"/>
  <c r="H67" i="6"/>
  <c r="I67" i="6" s="1"/>
  <c r="H52" i="6"/>
  <c r="I52" i="6" s="1"/>
  <c r="H23" i="6"/>
  <c r="I23" i="6" s="1"/>
  <c r="H21" i="6"/>
  <c r="I21" i="6" s="1"/>
  <c r="H18" i="6"/>
  <c r="I342" i="6" l="1"/>
  <c r="I18" i="6"/>
  <c r="K168" i="9"/>
  <c r="K169" i="9" s="1"/>
  <c r="K170" i="9" s="1"/>
  <c r="L168" i="9"/>
  <c r="L169" i="9" s="1"/>
  <c r="L170" i="9" s="1"/>
  <c r="I397" i="6" l="1"/>
  <c r="I572" i="6"/>
  <c r="I588" i="6" l="1"/>
  <c r="I589" i="6" s="1"/>
  <c r="I590" i="6" l="1"/>
</calcChain>
</file>

<file path=xl/sharedStrings.xml><?xml version="1.0" encoding="utf-8"?>
<sst xmlns="http://schemas.openxmlformats.org/spreadsheetml/2006/main" count="1224" uniqueCount="423">
  <si>
    <t>NO</t>
  </si>
  <si>
    <t>URAIAN PEKERJAAN</t>
  </si>
  <si>
    <t>KUANTITAS</t>
  </si>
  <si>
    <t>SATUAN</t>
  </si>
  <si>
    <t>Perangkat Lunak Instruktur</t>
  </si>
  <si>
    <t>1.1 Perangkat Lunak Instruktur</t>
  </si>
  <si>
    <t>Assesment Tool</t>
  </si>
  <si>
    <t>A</t>
  </si>
  <si>
    <t>ECDIS</t>
  </si>
  <si>
    <t>Instructor Station</t>
  </si>
  <si>
    <t>Trainee Station</t>
  </si>
  <si>
    <t>RADAR/ARPA</t>
  </si>
  <si>
    <t>Navigation Equipment</t>
  </si>
  <si>
    <t>B</t>
  </si>
  <si>
    <t>Repeater Radar Trainee</t>
  </si>
  <si>
    <t>RADAR ARPA</t>
  </si>
  <si>
    <t>CONNING</t>
  </si>
  <si>
    <t>NAVIGATION EQUIPMENT</t>
  </si>
  <si>
    <t>-</t>
  </si>
  <si>
    <t>Speaker 5.1</t>
  </si>
  <si>
    <t xml:space="preserve">Dolby® Digital 5.1 decoding  </t>
  </si>
  <si>
    <t>Total watts: (RMS) 500-W Subwoofer: 165-W</t>
  </si>
  <si>
    <t xml:space="preserve">Satellites: 5 x 67-W </t>
  </si>
  <si>
    <t xml:space="preserve">System Frequency response: 35 Hz-20 KHz  </t>
  </si>
  <si>
    <t>Switch 24 Port</t>
  </si>
  <si>
    <t>Interface: 24 10/100/1000Mbps RJ45 Ports (Auto Negotiation/Auto MDI/MDIX)</t>
  </si>
  <si>
    <t>Power Supply: 100-240VAC, 50/60Hz</t>
  </si>
  <si>
    <t>PERALATAN SIMULATOR</t>
  </si>
  <si>
    <t>PERALATAN PENDUKUNG</t>
  </si>
  <si>
    <t>Lot</t>
  </si>
  <si>
    <t>Unit</t>
  </si>
  <si>
    <t>1.2</t>
  </si>
  <si>
    <t>GMDSS Instruktur</t>
  </si>
  <si>
    <t>PTT Handset</t>
  </si>
  <si>
    <t>GMDSS Trainee</t>
  </si>
  <si>
    <t xml:space="preserve">Radar Keyboard </t>
  </si>
  <si>
    <t>Instruktur GMDSS</t>
  </si>
  <si>
    <t>GMDSS TRAINEE</t>
  </si>
  <si>
    <t>5 International Sailing Area (Singapore, Selat Malaka, Felixstowe, Gilbralta, Bosphorus)</t>
  </si>
  <si>
    <t>5 Indonesia Sailing Area (Tj. Priok, Tj Perak, Selat Sunda, Selat Makasar, Sorong)</t>
  </si>
  <si>
    <t>Sebuah Perangkat panel dalam kesatuan yang memiliki :</t>
  </si>
  <si>
    <t>Dual Telegraph Control</t>
  </si>
  <si>
    <t xml:space="preserve">TV LED 55"    </t>
  </si>
  <si>
    <t>Adapun pekerjaannya sebagai berikut:</t>
  </si>
  <si>
    <t>Instructor Furniture</t>
  </si>
  <si>
    <t xml:space="preserve">Kursi Debriefing </t>
  </si>
  <si>
    <t xml:space="preserve">Terdiri atas: </t>
  </si>
  <si>
    <t>- Meja Custom Made (disesuaikan dengan ruangan)</t>
  </si>
  <si>
    <t>- Kursi direktur</t>
  </si>
  <si>
    <t>AC 1 PK</t>
  </si>
  <si>
    <t>AC 2 PK</t>
  </si>
  <si>
    <t>Walkie Talkie</t>
  </si>
  <si>
    <t>Speaker 2.0</t>
  </si>
  <si>
    <t>OVERHEAD</t>
  </si>
  <si>
    <t>Visualisasi 225°</t>
  </si>
  <si>
    <t>Overhead Display</t>
  </si>
  <si>
    <t>DEBRIEFING</t>
  </si>
  <si>
    <t>Bridge Simulator</t>
  </si>
  <si>
    <t>Tug Simulator</t>
  </si>
  <si>
    <t>Repeater Visualization</t>
  </si>
  <si>
    <t>VISUALIZATION</t>
  </si>
  <si>
    <t>RADAR</t>
  </si>
  <si>
    <t>General Alarm Panel</t>
  </si>
  <si>
    <t>Lamp Test</t>
  </si>
  <si>
    <t>Sound Signal Panel</t>
  </si>
  <si>
    <t xml:space="preserve">Bow Thruster </t>
  </si>
  <si>
    <t>Anchoring Panel</t>
  </si>
  <si>
    <t>Engine Order Telegraph</t>
  </si>
  <si>
    <t>View Port Controls</t>
  </si>
  <si>
    <t>Pitch Controller</t>
  </si>
  <si>
    <t>Bow Thruster Control</t>
  </si>
  <si>
    <t>Alarm Indicators</t>
  </si>
  <si>
    <t>M/E Speed</t>
  </si>
  <si>
    <t>Propeller Speed</t>
  </si>
  <si>
    <t>Thrust Direction</t>
  </si>
  <si>
    <t>Azimuth Thruster Controls</t>
  </si>
  <si>
    <t>Break pump prerssure indicator</t>
  </si>
  <si>
    <t>Main pump pressure indicator</t>
  </si>
  <si>
    <t>Towing Hook Nature</t>
  </si>
  <si>
    <t xml:space="preserve">Monitor LED 20" </t>
  </si>
  <si>
    <t>Switch 16 Port</t>
  </si>
  <si>
    <t>Standards and Protocols: IEEE 802.3, IEEE 802.3u, IEEE 802.3ab , IEEE 802.3x</t>
  </si>
  <si>
    <t>Interface: 16 10/100/1000Mbps RJ45 Ports (Auto Negotiation/Auto MDI/MDIX)</t>
  </si>
  <si>
    <t>EIA/TIA-568 100-ohm STOP (maximum 100m)</t>
  </si>
  <si>
    <t>Network Media: 100BASE-TX, 1000BASE-T : UTP CAT 5/5e (maximum 100m)</t>
  </si>
  <si>
    <t>Network Media: 10BASE-T: UTP CAT 3, 4, 5/5e cable (maximum 100m)</t>
  </si>
  <si>
    <t>RAM Buffer : 3.5 Mbits</t>
  </si>
  <si>
    <t>RAM Buffer : 2 Mbits</t>
  </si>
  <si>
    <t>Power Consumption: Maximum: 9.00 Watts</t>
  </si>
  <si>
    <t>Power Consumption: Maximum: 15.7 Watts</t>
  </si>
  <si>
    <t>Instruktur Tug</t>
  </si>
  <si>
    <t>Bridge</t>
  </si>
  <si>
    <t>Tug</t>
  </si>
  <si>
    <t>Tug Station</t>
  </si>
  <si>
    <t>Engine Telegraph</t>
  </si>
  <si>
    <t>Mouse Trackball</t>
  </si>
  <si>
    <t>DOCKING</t>
  </si>
  <si>
    <r>
      <t>TUG Visual 360</t>
    </r>
    <r>
      <rPr>
        <b/>
        <sz val="11"/>
        <color theme="1"/>
        <rFont val="Calibri"/>
        <family val="2"/>
      </rPr>
      <t>°</t>
    </r>
  </si>
  <si>
    <t>TUG Radar</t>
  </si>
  <si>
    <t>TUG ECDIS</t>
  </si>
  <si>
    <t>TUG Conning LHS/RHS</t>
  </si>
  <si>
    <t>Ownship and Sailing Area</t>
  </si>
  <si>
    <t>JML</t>
  </si>
  <si>
    <t>Conning/ Docking</t>
  </si>
  <si>
    <t>- Mock up Bridge &amp; Tug</t>
  </si>
  <si>
    <t>Set</t>
  </si>
  <si>
    <t>- Console Bridge &amp; Tug</t>
  </si>
  <si>
    <t>Sound Effect</t>
  </si>
  <si>
    <t>Scoring Computation</t>
  </si>
  <si>
    <t>SHIP STABILITY HARDWARE</t>
  </si>
  <si>
    <t>SHIP STABILITY FURNITURE</t>
  </si>
  <si>
    <t>KOMPONEN PENDUKUNG SHIP STABILITY</t>
  </si>
  <si>
    <t>1.3</t>
  </si>
  <si>
    <t>SW Instructor Station</t>
  </si>
  <si>
    <t>SW Student Station</t>
  </si>
  <si>
    <t>Visual DataBase</t>
  </si>
  <si>
    <t>Data Base</t>
  </si>
  <si>
    <t>Modul</t>
  </si>
  <si>
    <t xml:space="preserve">TV LED 65"    </t>
  </si>
  <si>
    <t>VISUALISASI 240°</t>
  </si>
  <si>
    <t>Instruktur Bridge</t>
  </si>
  <si>
    <t>20 Kapal Ownship</t>
  </si>
  <si>
    <t>25 Kapal Target</t>
  </si>
  <si>
    <t>Additional Features</t>
  </si>
  <si>
    <t>C</t>
  </si>
  <si>
    <t>SHIP STABILITY</t>
  </si>
  <si>
    <t>SHIP STABILITY SOFTWARE</t>
  </si>
  <si>
    <t>BRIDGE AND TUG SIMULATOR SOFTWARE</t>
  </si>
  <si>
    <t>BRIDGE AND TUG SIMULATOR HARDWARE</t>
  </si>
  <si>
    <t>BRIDGE AND TUG FURNITURE</t>
  </si>
  <si>
    <t>KELISTRIKAN, JARINGAN DAN RENOVASI</t>
  </si>
  <si>
    <t>PPN 10%</t>
  </si>
  <si>
    <t>TOTAL A+B+C</t>
  </si>
  <si>
    <t>INTEGRASI, KELISTRIKAN, JARINGAN &amp; RENOVASI</t>
  </si>
  <si>
    <t>Integrasi Bridge, Tug and Ship Stability</t>
  </si>
  <si>
    <t xml:space="preserve">Stasiun instruktur menggunakan pada PC yang memungkinkan untuk mengendalikan dan memonitor simulasi pelatihan. </t>
  </si>
  <si>
    <t>Instruktur dapat menjalankan, melakukan jeda/berhenti sejenak, dan melanjutkan kembali simulasi pelatihan.  Beberapa Kemampuan yang tersedia untuk mengendalikan dan mengawasi jalannya simulasi</t>
  </si>
  <si>
    <t>For Bridge Including :</t>
  </si>
  <si>
    <t>Anchoring and Mooring Module</t>
  </si>
  <si>
    <t>Ship to Ship</t>
  </si>
  <si>
    <t>Maneuvering using tugs</t>
  </si>
  <si>
    <t>Maneuvering with mooring lines fixed to jetty</t>
  </si>
  <si>
    <t>Maneuvering with mooring lines fixed to buoy</t>
  </si>
  <si>
    <t>Anti-Piracy Module</t>
  </si>
  <si>
    <t>Fire Control Detection Panel</t>
  </si>
  <si>
    <t>Bow/ Stern Monitoring System</t>
  </si>
  <si>
    <t>Hull Stress Monitoring</t>
  </si>
  <si>
    <t>Ballast Water Control Panel</t>
  </si>
  <si>
    <t>Torque Indicator</t>
  </si>
  <si>
    <t xml:space="preserve">Fire door/water tight door monitoring panel </t>
  </si>
  <si>
    <t>For Tugs Including :</t>
  </si>
  <si>
    <t xml:space="preserve">•  Ship Assisting work </t>
  </si>
  <si>
    <t xml:space="preserve">•  Escort work </t>
  </si>
  <si>
    <t xml:space="preserve">•  High fidelity hydrodynamic modeling of tug behaviour </t>
  </si>
  <si>
    <t xml:space="preserve">•  Using custom tug controllers to perform Tug Handling Maneuvering </t>
  </si>
  <si>
    <t xml:space="preserve">•  Making fast and adjusting line length </t>
  </si>
  <si>
    <t xml:space="preserve">•  Making towage transit </t>
  </si>
  <si>
    <t xml:space="preserve">•  Basic rope behaviour under tension </t>
  </si>
  <si>
    <t xml:space="preserve">•  Visualisation with facility to 360° around the horizon </t>
  </si>
  <si>
    <t xml:space="preserve">•  Effect of wind and weather conditions </t>
  </si>
  <si>
    <t xml:space="preserve">•  Push/ Pull action by tug </t>
  </si>
  <si>
    <t xml:space="preserve">•  Procedural training in tug operations </t>
  </si>
  <si>
    <t xml:space="preserve">•  Conning and Maneuvering Station </t>
  </si>
  <si>
    <t>VHF-DSC</t>
  </si>
  <si>
    <t>MF/HF-DSC</t>
  </si>
  <si>
    <t>NBDP</t>
  </si>
  <si>
    <t>Inmarsat-SES</t>
  </si>
  <si>
    <t>NAVTEX</t>
  </si>
  <si>
    <t>EPIRB</t>
  </si>
  <si>
    <t>Fleet 77</t>
  </si>
  <si>
    <t>AIS Sart</t>
  </si>
  <si>
    <t>Portable VHF</t>
  </si>
  <si>
    <t>Battery Panel</t>
  </si>
  <si>
    <t>Remote Distress Alarm Panel</t>
  </si>
  <si>
    <t>Intercom &amp; PA</t>
  </si>
  <si>
    <t xml:space="preserve">Fungsi dasar Navigasi </t>
  </si>
  <si>
    <t xml:space="preserve">Fungsi pengecekan  Perencanaan Rute </t>
  </si>
  <si>
    <t>Fungsi Pengawasan Rute</t>
  </si>
  <si>
    <r>
      <t xml:space="preserve">-  Meningkatkan dan memelihara </t>
    </r>
    <r>
      <rPr>
        <i/>
        <sz val="11"/>
        <color theme="1"/>
        <rFont val="Calibri"/>
        <family val="2"/>
        <scheme val="minor"/>
      </rPr>
      <t>radar display</t>
    </r>
  </si>
  <si>
    <r>
      <t xml:space="preserve">   o Tombol </t>
    </r>
    <r>
      <rPr>
        <i/>
        <sz val="11"/>
        <color theme="1"/>
        <rFont val="Calibri"/>
        <family val="2"/>
        <scheme val="minor"/>
      </rPr>
      <t>Standby – On</t>
    </r>
  </si>
  <si>
    <r>
      <t xml:space="preserve">   o Mengubah </t>
    </r>
    <r>
      <rPr>
        <i/>
        <sz val="11"/>
        <color theme="1"/>
        <rFont val="Calibri"/>
        <family val="2"/>
        <scheme val="minor"/>
      </rPr>
      <t>pulse length</t>
    </r>
  </si>
  <si>
    <r>
      <t xml:space="preserve">   o Menyesuaikan tampilan mode (</t>
    </r>
    <r>
      <rPr>
        <i/>
        <sz val="11"/>
        <color theme="1"/>
        <rFont val="Calibri"/>
        <family val="2"/>
        <scheme val="minor"/>
      </rPr>
      <t>true motion, relative motion – unstabilised, relative motion – stabilized, north up, course up, head up)</t>
    </r>
  </si>
  <si>
    <t xml:space="preserve">   o Meningkatkan dan mengubah skala range</t>
  </si>
  <si>
    <t xml:space="preserve">   o Menentukan CPA dand TCPA</t>
  </si>
  <si>
    <t>      Menentukan posisi yang akurat kapal dengan radar</t>
  </si>
  <si>
    <r>
      <t xml:space="preserve">      Identifikasi bantuan terhadapa radar navigasi dan </t>
    </r>
    <r>
      <rPr>
        <i/>
        <sz val="11"/>
        <color theme="1"/>
        <rFont val="Calibri"/>
        <family val="2"/>
        <scheme val="minor"/>
      </rPr>
      <t>safety</t>
    </r>
  </si>
  <si>
    <t>     Menggunakan Radar untuk menghindari tabarakan atau senggolan</t>
  </si>
  <si>
    <t xml:space="preserve">     Mengamati efek/akibat curah hujan terhadap kemampuan deteksi Radar </t>
  </si>
  <si>
    <t xml:space="preserve">     Meningkatkan dan memelihara tampilan pada ARPA </t>
  </si>
  <si>
    <t xml:space="preserve">     Memperoleh  targets menggunakan fungsi  ARPA </t>
  </si>
  <si>
    <r>
      <t xml:space="preserve">  o Menggunakan </t>
    </r>
    <r>
      <rPr>
        <i/>
        <sz val="11"/>
        <color theme="1"/>
        <rFont val="Calibri"/>
        <family val="2"/>
        <scheme val="minor"/>
      </rPr>
      <t>auto-acquisition zone(s)</t>
    </r>
  </si>
  <si>
    <r>
      <t xml:space="preserve">  o Menghapus</t>
    </r>
    <r>
      <rPr>
        <i/>
        <sz val="11"/>
        <color theme="1"/>
        <rFont val="Calibri"/>
        <family val="2"/>
        <scheme val="minor"/>
      </rPr>
      <t xml:space="preserve"> acquired targets</t>
    </r>
  </si>
  <si>
    <t xml:space="preserve">      Mengamati proses penundaan dalam mendapatkan informasi target</t>
  </si>
  <si>
    <t xml:space="preserve">      Memperoleh informasi target</t>
  </si>
  <si>
    <r>
      <t xml:space="preserve">  o </t>
    </r>
    <r>
      <rPr>
        <i/>
        <sz val="11"/>
        <color theme="1"/>
        <rFont val="Calibri"/>
        <family val="2"/>
        <scheme val="minor"/>
      </rPr>
      <t>Course, speed, CPA, TCPA, BCR etc.</t>
    </r>
  </si>
  <si>
    <r>
      <t xml:space="preserve">      Menggunakan  ARPA untuk membantu menerapkan </t>
    </r>
    <r>
      <rPr>
        <i/>
        <sz val="11"/>
        <color theme="1"/>
        <rFont val="Calibri"/>
        <family val="2"/>
        <scheme val="minor"/>
      </rPr>
      <t>COLREGS</t>
    </r>
  </si>
  <si>
    <r>
      <t xml:space="preserve">      Menggunakan lebih dari satu </t>
    </r>
    <r>
      <rPr>
        <i/>
        <sz val="11"/>
        <color theme="1"/>
        <rFont val="Calibri"/>
        <family val="2"/>
        <scheme val="minor"/>
      </rPr>
      <t xml:space="preserve"> PI line</t>
    </r>
  </si>
  <si>
    <r>
      <t xml:space="preserve">      Interpretasi gerakan sesunguhnya pada kapal dari rekaman </t>
    </r>
    <r>
      <rPr>
        <i/>
        <sz val="11"/>
        <color theme="1"/>
        <rFont val="Calibri"/>
        <family val="2"/>
        <scheme val="minor"/>
      </rPr>
      <t>tracked echo</t>
    </r>
  </si>
  <si>
    <t xml:space="preserve">      Mengamati berbagai bentuk error pada tampilan RADAR/ARPA, termasuk contoh:</t>
  </si>
  <si>
    <t>Visualisasi dapat menampilkan luasan visual sebesar 225° dengan kapal ownship dan kapal target yang dihitung berdasarkan hidrodinamika model kapal, sehingga mampu memberikan tingkat realisme yang sesuai dengan kekuatan, kondisi, objek, situasi, dan tindakan pengguna dari kapal tersebut.</t>
  </si>
  <si>
    <t xml:space="preserve">Indikator rate of Turn </t>
  </si>
  <si>
    <t>Magnetic compass dan Gyro compass repeaters</t>
  </si>
  <si>
    <t>Engine controls termasuk RPM dan thruster control</t>
  </si>
  <si>
    <t>Doppler Log</t>
  </si>
  <si>
    <t>Indikator waktu, kecepatan angin, jarak layar,serta kedalaman</t>
  </si>
  <si>
    <t>Docking view</t>
  </si>
  <si>
    <t xml:space="preserve">Tampilan Kontrol Telegraph (untuk kecepatan mesin dan arah) </t>
  </si>
  <si>
    <t>GPS</t>
  </si>
  <si>
    <t>ECHO Sounder</t>
  </si>
  <si>
    <t>Course Recorder</t>
  </si>
  <si>
    <t>Automatic Identification System (AIS)</t>
  </si>
  <si>
    <t>Anchoring Mooring</t>
  </si>
  <si>
    <t>Rudder Angle Indicator</t>
  </si>
  <si>
    <t>Rate of Turn Indiator</t>
  </si>
  <si>
    <t>RPM Indicators</t>
  </si>
  <si>
    <t>Anemometer</t>
  </si>
  <si>
    <t>Time (simulation time of the day)</t>
  </si>
  <si>
    <t>Doppler Log speeds</t>
  </si>
  <si>
    <t>Visualisasi dapat menampilkan visual kapal tug dan kapal target yang dihitung berdasarkan hidrodinamika model kapal, sehingga mampu memberikan tingkat realisme yang sesuai dengan kekuatan, kondisi, objek, situasi, dan tindakan pengguna dari kapal tersebut.</t>
  </si>
  <si>
    <t>Meliputi :</t>
  </si>
  <si>
    <t>Exercise Data</t>
  </si>
  <si>
    <t>Mode Test</t>
  </si>
  <si>
    <t>Mode Training</t>
  </si>
  <si>
    <t>Ship Selection</t>
  </si>
  <si>
    <t>Requestable Assistant</t>
  </si>
  <si>
    <t>Scoring &amp; Evaluation</t>
  </si>
  <si>
    <t>Object Payload Selection</t>
  </si>
  <si>
    <t>User Privileges</t>
  </si>
  <si>
    <t>Shutdown &amp; Boot Up Automation System</t>
  </si>
  <si>
    <t>Visual 3D</t>
  </si>
  <si>
    <t>Environtment / scenery</t>
  </si>
  <si>
    <t>Camera View</t>
  </si>
  <si>
    <t>2D Lighting and Materials Effect</t>
  </si>
  <si>
    <t>Animation Object</t>
  </si>
  <si>
    <t>Render Surface FX Effect (water, clouds)</t>
  </si>
  <si>
    <t>Inclinometer Visualization (Pitching and Rolling)</t>
  </si>
  <si>
    <t>Objects Payload</t>
  </si>
  <si>
    <t>Objects Collision</t>
  </si>
  <si>
    <t>Vehicle Traffic</t>
  </si>
  <si>
    <t>Physics Calculation</t>
  </si>
  <si>
    <t>Buoyancy Effect</t>
  </si>
  <si>
    <t>3D Sound Effect</t>
  </si>
  <si>
    <t>Frequency Effect</t>
  </si>
  <si>
    <t>1. Port Area</t>
  </si>
  <si>
    <t>Land size 1 x 1 km2</t>
  </si>
  <si>
    <t>2. Ships Model</t>
  </si>
  <si>
    <t>3650 DWT Generic Cargo</t>
  </si>
  <si>
    <t>4180 DWT Full Container Cargo</t>
  </si>
  <si>
    <t>50000 DWT Bulk Carrier</t>
  </si>
  <si>
    <t>3. Static Object</t>
  </si>
  <si>
    <t>Building</t>
  </si>
  <si>
    <t xml:space="preserve">Vehicle </t>
  </si>
  <si>
    <t>Fence</t>
  </si>
  <si>
    <t xml:space="preserve">Trees </t>
  </si>
  <si>
    <t>Human</t>
  </si>
  <si>
    <t>4. Dynamic Object</t>
  </si>
  <si>
    <t>Ship</t>
  </si>
  <si>
    <t>Boat</t>
  </si>
  <si>
    <t>Animal</t>
  </si>
  <si>
    <t>5. Texture</t>
  </si>
  <si>
    <t>Texture</t>
  </si>
  <si>
    <t>Texturing</t>
  </si>
  <si>
    <t>1. Accuracy</t>
  </si>
  <si>
    <t>Object Payload Positioning</t>
  </si>
  <si>
    <t>Weight and Balance</t>
  </si>
  <si>
    <t>Stability on Rolling and Pitching</t>
  </si>
  <si>
    <t>2. Speed</t>
  </si>
  <si>
    <t xml:space="preserve">Meliputi : </t>
  </si>
  <si>
    <t>Simulation Accomplishing</t>
  </si>
  <si>
    <t>Decision Marking of Object Payload Positioning</t>
  </si>
  <si>
    <t>3. Safety</t>
  </si>
  <si>
    <t>Volume and Dimension</t>
  </si>
  <si>
    <t xml:space="preserve">4. Result </t>
  </si>
  <si>
    <t>Passed / Failed</t>
  </si>
  <si>
    <t>Trainee Data Entry</t>
  </si>
  <si>
    <t>Instructor Data Entry</t>
  </si>
  <si>
    <t>Exercise Result Print Out</t>
  </si>
  <si>
    <t>1. PC Instructor</t>
  </si>
  <si>
    <t>2. PC Student</t>
  </si>
  <si>
    <t>3. Projector with Motorized Screen</t>
  </si>
  <si>
    <t>Projector :</t>
  </si>
  <si>
    <t>Bright (Lumens) : 3300</t>
  </si>
  <si>
    <t>Contrast Ratio : 16000:1</t>
  </si>
  <si>
    <t>Resolution : WXGA</t>
  </si>
  <si>
    <t>Lamp &amp; Filter Life (Hours) : Up to 10000</t>
  </si>
  <si>
    <t>Connection : HDMI</t>
  </si>
  <si>
    <t>Power Speaker (W) : 10</t>
  </si>
  <si>
    <t>Power Supply (V) : AC 100 - 240</t>
  </si>
  <si>
    <t>Frequency (Hz) : 50/60</t>
  </si>
  <si>
    <t>Power Consumption (W) : 300</t>
  </si>
  <si>
    <t>Screen Projector Motorized</t>
  </si>
  <si>
    <t>4:3 / Wide Screen</t>
  </si>
  <si>
    <t>Screen Size 2,0 x 1,5 M</t>
  </si>
  <si>
    <t>Remote</t>
  </si>
  <si>
    <t>4. Sound System</t>
  </si>
  <si>
    <t>Indoor</t>
  </si>
  <si>
    <t>Speaker Passive 15 inch</t>
  </si>
  <si>
    <t>Mic Wireless</t>
  </si>
  <si>
    <t>Power Mixer</t>
  </si>
  <si>
    <t>5. Headset</t>
  </si>
  <si>
    <t>Wireless Headphone</t>
  </si>
  <si>
    <t>6. Network System</t>
  </si>
  <si>
    <t>Conduit</t>
  </si>
  <si>
    <t>7. Deck Console and Chair</t>
  </si>
  <si>
    <t>Solid Wood</t>
  </si>
  <si>
    <t>Painting</t>
  </si>
  <si>
    <t>1. Meja Instruktur</t>
  </si>
  <si>
    <t>Ukuran : 120 x 75 x 75 cm</t>
  </si>
  <si>
    <t>Class COD 128</t>
  </si>
  <si>
    <t>2. Kursi Instruktur</t>
  </si>
  <si>
    <t>Ukuran w x d x h = 465 x 610 x 870</t>
  </si>
  <si>
    <t>Frame Finishign : Powder Coating,</t>
  </si>
  <si>
    <t>Frame Colour : Black,</t>
  </si>
  <si>
    <t>Pholstery Material : Fabric</t>
  </si>
  <si>
    <t>3. Almari Dokumen</t>
  </si>
  <si>
    <t>Ukuran 205 x 90 x 40 cm</t>
  </si>
  <si>
    <t>Sliding Glass Doors</t>
  </si>
  <si>
    <t>Material Plat besi bertutup kaca</t>
  </si>
  <si>
    <t>1. Modul CBT : Ship Stability Simulator</t>
  </si>
  <si>
    <t>100 Frame</t>
  </si>
  <si>
    <t>Content Multimedia :</t>
  </si>
  <si>
    <t>Animation Cathegory 2D &amp; 3D</t>
  </si>
  <si>
    <t>Web Based</t>
  </si>
  <si>
    <t>Size 1366 x 1768 pixel</t>
  </si>
  <si>
    <t>Naration / text indonesia version</t>
  </si>
  <si>
    <t>2. Modul CBT : Panduan Praktikum "Ship Stability" (Tutorial)</t>
  </si>
  <si>
    <t>Spesifikasi :</t>
  </si>
  <si>
    <t>WXGA (1280 x 800)</t>
  </si>
  <si>
    <t>3000 Lumens ANSI, 1,7 Kg</t>
  </si>
  <si>
    <t>Screen, 120" wall mounted, motorized</t>
  </si>
  <si>
    <t>Lokal Power Network Distribution</t>
  </si>
  <si>
    <t>ECDIS Keyboard</t>
  </si>
  <si>
    <t>Kelistrikan Instalasi dan Panel Listrik ke dalam gedung</t>
  </si>
  <si>
    <t>GRAND TOTAL</t>
  </si>
  <si>
    <t>- Console Ship Stability</t>
  </si>
  <si>
    <t>- CBT Console</t>
  </si>
  <si>
    <t>Penyekatan ruangan, Mockup &amp; Console</t>
  </si>
  <si>
    <t>5. Multimedia projector with Motorized Screen</t>
  </si>
  <si>
    <t>PENGADAAN SIMULATOR BRIDGE, TUG AND SHIP STABILITY</t>
  </si>
  <si>
    <t>TAHUN ANGGARAN 2022</t>
  </si>
  <si>
    <t>SUB TOTAL A</t>
  </si>
  <si>
    <t>SUB TOTAL B</t>
  </si>
  <si>
    <t>SUB TOTAL C</t>
  </si>
  <si>
    <t>3 LCD Technology, short shrow</t>
  </si>
  <si>
    <t>Short shrow</t>
  </si>
  <si>
    <t>USB Keyboard + mouse</t>
  </si>
  <si>
    <t>UTP Cable Cat 6</t>
  </si>
  <si>
    <t>CCTV 8 Camera min 2MP</t>
  </si>
  <si>
    <t xml:space="preserve">Projector 3800ansi lumen, WXGA, </t>
  </si>
  <si>
    <t>Mouse wireless</t>
  </si>
  <si>
    <t>SSD 1TB</t>
  </si>
  <si>
    <t>MONITOR : 23,8 inchi</t>
  </si>
  <si>
    <t>Switch Hub Gigabit</t>
  </si>
  <si>
    <t xml:space="preserve">Memory : 16GB </t>
  </si>
  <si>
    <t xml:space="preserve">Memory : 32GB </t>
  </si>
  <si>
    <t>Monitor 23,8 inchi</t>
  </si>
  <si>
    <t>Processor Type : Intel Core I7 minimal Gen 10/ Intel Xeon</t>
  </si>
  <si>
    <t>Printer (print, scan, copy, wifi)</t>
  </si>
  <si>
    <t>UPS 40 KVA</t>
  </si>
  <si>
    <t xml:space="preserve">Processor Type : Intel Core I7 minimal Gen 10/ Intel Xeon </t>
  </si>
  <si>
    <t>VGA : 5GB</t>
  </si>
  <si>
    <t xml:space="preserve">3. PC Set </t>
  </si>
  <si>
    <t xml:space="preserve">4. Computer System for Instructure </t>
  </si>
  <si>
    <t>PC DESKTOP
Intel I Core 7 Gen 10/ Intel Xeon 
RAM 32GB 
SSD 1TB 
VGA 5GB
Windows 11 (64bit)
USB Keyboard Mouse
Monitor 23,8 inchi
Garansi 3 Tahun</t>
  </si>
  <si>
    <t>PC DESKTOP
Intel I Core 7 Gen 10/ Intel Xeon 
RAM 16GB 
SSD 1TB 
VGA 5GB
Windows 11 (64bit)
USB Keyboard Mouse
Garansi 3 Tahun</t>
  </si>
  <si>
    <t>PC DESKTOP
Intel I Core 7 Gen 10/ Intel Xeon 
RAM 32GB 
SSD 1TB 
VGA 4GB
Windows 11 (64bit)
USB Keyboard Mouse
Garansi 3 Tahun</t>
  </si>
  <si>
    <t xml:space="preserve">OS  Windows 11 </t>
  </si>
  <si>
    <t>PC DESKTOP
Intel I Core 7 Gen 10/ Intel Xeon 
RAM 16GB 
SSD 1TB 
VGA 5GB
Windows 11 (64bit)
USB Keyboard Mouse
Monitor 23,8 inchi
Garansi 3 Tahun</t>
  </si>
  <si>
    <r>
      <t xml:space="preserve">Modul penilaian didesain berdasarkan kemampuan dari peserta pelatihan,  Sistem penilaian ini didasarkan pada kemampuan individu  untuk menimbang dan berprilaku sesuai kebutuhan operasional dilapangan secara </t>
    </r>
    <r>
      <rPr>
        <i/>
        <sz val="11"/>
        <color theme="1"/>
        <rFont val="Calibri"/>
        <family val="2"/>
        <scheme val="minor"/>
      </rPr>
      <t xml:space="preserve">'real time' </t>
    </r>
    <r>
      <rPr>
        <sz val="11"/>
        <color theme="1"/>
        <rFont val="Calibri"/>
        <family val="2"/>
        <scheme val="minor"/>
      </rPr>
      <t xml:space="preserve">
Moda pembelajaran ini menggunakan berbagai metode penilaian dalam bentuk angka</t>
    </r>
    <r>
      <rPr>
        <i/>
        <sz val="11"/>
        <color theme="1"/>
        <rFont val="Calibri"/>
        <family val="2"/>
        <scheme val="minor"/>
      </rPr>
      <t xml:space="preserve"> </t>
    </r>
    <r>
      <rPr>
        <sz val="11"/>
        <color theme="1"/>
        <rFont val="Calibri"/>
        <family val="2"/>
        <scheme val="minor"/>
      </rPr>
      <t xml:space="preserve">untuk menilai dan mengukur kemampuan dari setiap peserta pelatihan.
</t>
    </r>
  </si>
  <si>
    <r>
      <t>-  Mampu memahami karateristik</t>
    </r>
    <r>
      <rPr>
        <i/>
        <sz val="11"/>
        <color theme="1"/>
        <rFont val="Calibri"/>
        <family val="2"/>
        <scheme val="minor"/>
      </rPr>
      <t xml:space="preserve"> Radar LOTS</t>
    </r>
    <r>
      <rPr>
        <sz val="11"/>
        <color theme="1"/>
        <rFont val="Calibri"/>
        <family val="2"/>
        <scheme val="minor"/>
      </rPr>
      <t xml:space="preserve"> dan faktor yang mempengaruhi kemampuan kerjanya </t>
    </r>
  </si>
  <si>
    <r>
      <t xml:space="preserve">   o Menyesuaikan kontrol untuk mendapatkan gambar yang optimal (</t>
    </r>
    <r>
      <rPr>
        <i/>
        <sz val="11"/>
        <color theme="1"/>
        <rFont val="Calibri"/>
        <family val="2"/>
        <scheme val="minor"/>
      </rPr>
      <t>tuning, gain</t>
    </r>
    <r>
      <rPr>
        <sz val="11"/>
        <color theme="1"/>
        <rFont val="Calibri"/>
        <family val="2"/>
        <scheme val="minor"/>
      </rPr>
      <t>)</t>
    </r>
  </si>
  <si>
    <r>
      <t xml:space="preserve">   o Menyesuaikan kontrol tampilan (</t>
    </r>
    <r>
      <rPr>
        <i/>
        <sz val="11"/>
        <color theme="1"/>
        <rFont val="Calibri"/>
        <family val="2"/>
        <scheme val="minor"/>
      </rPr>
      <t>brilliance, range selector, range ring, VRM, EBL, heading marker, anti-clutter</t>
    </r>
    <r>
      <rPr>
        <sz val="11"/>
        <color theme="1"/>
        <rFont val="Calibri"/>
        <family val="2"/>
        <scheme val="minor"/>
      </rPr>
      <t>)</t>
    </r>
  </si>
  <si>
    <r>
      <t xml:space="preserve">   o Verifikasi </t>
    </r>
    <r>
      <rPr>
        <i/>
        <sz val="11"/>
        <color theme="1"/>
        <rFont val="Calibri"/>
        <family val="2"/>
        <scheme val="minor"/>
      </rPr>
      <t>input compass</t>
    </r>
    <r>
      <rPr>
        <sz val="11"/>
        <color theme="1"/>
        <rFont val="Calibri"/>
        <family val="2"/>
        <scheme val="minor"/>
      </rPr>
      <t xml:space="preserve"> untuk tampilan yang relatif stabil, </t>
    </r>
    <r>
      <rPr>
        <i/>
        <sz val="11"/>
        <color theme="1"/>
        <rFont val="Calibri"/>
        <family val="2"/>
        <scheme val="minor"/>
      </rPr>
      <t>compass</t>
    </r>
    <r>
      <rPr>
        <sz val="11"/>
        <color theme="1"/>
        <rFont val="Calibri"/>
        <family val="2"/>
        <scheme val="minor"/>
      </rPr>
      <t xml:space="preserve"> dan </t>
    </r>
    <r>
      <rPr>
        <i/>
        <sz val="11"/>
        <color theme="1"/>
        <rFont val="Calibri"/>
        <family val="2"/>
        <scheme val="minor"/>
      </rPr>
      <t>log input</t>
    </r>
    <r>
      <rPr>
        <sz val="11"/>
        <color theme="1"/>
        <rFont val="Calibri"/>
        <family val="2"/>
        <scheme val="minor"/>
      </rPr>
      <t xml:space="preserve"> untuk tampilan gerakan yang sesungguhnya</t>
    </r>
  </si>
  <si>
    <r>
      <t xml:space="preserve">   o Menggunakan fungsi  </t>
    </r>
    <r>
      <rPr>
        <i/>
        <sz val="11"/>
        <color theme="1"/>
        <rFont val="Calibri"/>
        <family val="2"/>
        <scheme val="minor"/>
      </rPr>
      <t>centre offLot, centre reLot</t>
    </r>
    <r>
      <rPr>
        <sz val="11"/>
        <color theme="1"/>
        <rFont val="Calibri"/>
        <family val="2"/>
        <scheme val="minor"/>
      </rPr>
      <t xml:space="preserve"> </t>
    </r>
  </si>
  <si>
    <r>
      <t xml:space="preserve">   o Mengukur </t>
    </r>
    <r>
      <rPr>
        <i/>
        <sz val="11"/>
        <color theme="1"/>
        <rFont val="Calibri"/>
        <family val="2"/>
        <scheme val="minor"/>
      </rPr>
      <t>ranges</t>
    </r>
    <r>
      <rPr>
        <sz val="11"/>
        <color theme="1"/>
        <rFont val="Calibri"/>
        <family val="2"/>
        <scheme val="minor"/>
      </rPr>
      <t xml:space="preserve"> dan</t>
    </r>
    <r>
      <rPr>
        <i/>
        <sz val="11"/>
        <color theme="1"/>
        <rFont val="Calibri"/>
        <family val="2"/>
        <scheme val="minor"/>
      </rPr>
      <t xml:space="preserve"> bearings</t>
    </r>
  </si>
  <si>
    <r>
      <t xml:space="preserve">      Menunjukkan </t>
    </r>
    <r>
      <rPr>
        <i/>
        <sz val="11"/>
        <color theme="1"/>
        <rFont val="Calibri"/>
        <family val="2"/>
        <scheme val="minor"/>
      </rPr>
      <t>manual radar plotting</t>
    </r>
    <r>
      <rPr>
        <sz val="11"/>
        <color theme="1"/>
        <rFont val="Calibri"/>
        <family val="2"/>
        <scheme val="minor"/>
      </rPr>
      <t>:</t>
    </r>
  </si>
  <si>
    <r>
      <t xml:space="preserve">   o Menentukan </t>
    </r>
    <r>
      <rPr>
        <i/>
        <sz val="11"/>
        <color theme="1"/>
        <rFont val="Calibri"/>
        <family val="2"/>
        <scheme val="minor"/>
      </rPr>
      <t>course, speed</t>
    </r>
    <r>
      <rPr>
        <sz val="11"/>
        <color theme="1"/>
        <rFont val="Calibri"/>
        <family val="2"/>
        <scheme val="minor"/>
      </rPr>
      <t xml:space="preserve"> dan aspek kapal lainnya</t>
    </r>
  </si>
  <si>
    <r>
      <t xml:space="preserve">     Menggunakan  </t>
    </r>
    <r>
      <rPr>
        <i/>
        <sz val="11"/>
        <color theme="1"/>
        <rFont val="Calibri"/>
        <family val="2"/>
        <scheme val="minor"/>
      </rPr>
      <t>parallel indexing</t>
    </r>
    <r>
      <rPr>
        <sz val="11"/>
        <color theme="1"/>
        <rFont val="Calibri"/>
        <family val="2"/>
        <scheme val="minor"/>
      </rPr>
      <t xml:space="preserve"> pada radar navigasi</t>
    </r>
  </si>
  <si>
    <r>
      <t xml:space="preserve">     Identifikasi </t>
    </r>
    <r>
      <rPr>
        <i/>
        <sz val="11"/>
        <color theme="1"/>
        <rFont val="Calibri"/>
        <family val="2"/>
        <scheme val="minor"/>
      </rPr>
      <t>blind area</t>
    </r>
    <r>
      <rPr>
        <sz val="11"/>
        <color theme="1"/>
        <rFont val="Calibri"/>
        <family val="2"/>
        <scheme val="minor"/>
      </rPr>
      <t xml:space="preserve">s dan </t>
    </r>
    <r>
      <rPr>
        <i/>
        <sz val="11"/>
        <color theme="1"/>
        <rFont val="Calibri"/>
        <family val="2"/>
        <scheme val="minor"/>
      </rPr>
      <t>shadow areas</t>
    </r>
  </si>
  <si>
    <r>
      <t xml:space="preserve">     Mengamati bagaimana  </t>
    </r>
    <r>
      <rPr>
        <i/>
        <sz val="11"/>
        <color theme="1"/>
        <rFont val="Calibri"/>
        <family val="2"/>
        <scheme val="minor"/>
      </rPr>
      <t>clutter</t>
    </r>
    <r>
      <rPr>
        <sz val="11"/>
        <color theme="1"/>
        <rFont val="Calibri"/>
        <family val="2"/>
        <scheme val="minor"/>
      </rPr>
      <t xml:space="preserve"> menutupi targets (sea clutter, rain clutter)</t>
    </r>
  </si>
  <si>
    <r>
      <t xml:space="preserve">      Mengamati dan interpretasi </t>
    </r>
    <r>
      <rPr>
        <i/>
        <sz val="11"/>
        <color theme="1"/>
        <rFont val="Calibri"/>
        <family val="2"/>
        <scheme val="minor"/>
      </rPr>
      <t xml:space="preserve">True vectors </t>
    </r>
    <r>
      <rPr>
        <sz val="11"/>
        <color theme="1"/>
        <rFont val="Calibri"/>
        <family val="2"/>
        <scheme val="minor"/>
      </rPr>
      <t xml:space="preserve">dan </t>
    </r>
    <r>
      <rPr>
        <i/>
        <sz val="11"/>
        <color theme="1"/>
        <rFont val="Calibri"/>
        <family val="2"/>
        <scheme val="minor"/>
      </rPr>
      <t>Relative vectors</t>
    </r>
  </si>
  <si>
    <r>
      <t xml:space="preserve">      Menggunakan tampilan </t>
    </r>
    <r>
      <rPr>
        <i/>
        <sz val="11"/>
        <color theme="1"/>
        <rFont val="Calibri"/>
        <family val="2"/>
        <scheme val="minor"/>
      </rPr>
      <t>target history</t>
    </r>
    <r>
      <rPr>
        <sz val="11"/>
        <color theme="1"/>
        <rFont val="Calibri"/>
        <family val="2"/>
        <scheme val="minor"/>
      </rPr>
      <t xml:space="preserve"> </t>
    </r>
  </si>
  <si>
    <r>
      <t xml:space="preserve">      Mengamati dan intrepertasi peringantan dan </t>
    </r>
    <r>
      <rPr>
        <i/>
        <sz val="11"/>
        <color theme="1"/>
        <rFont val="Calibri"/>
        <family val="2"/>
        <scheme val="minor"/>
      </rPr>
      <t>alarm</t>
    </r>
    <r>
      <rPr>
        <sz val="11"/>
        <color theme="1"/>
        <rFont val="Calibri"/>
        <family val="2"/>
        <scheme val="minor"/>
      </rPr>
      <t xml:space="preserve"> yang terhubung ke fungsi Radar dan ARPA </t>
    </r>
  </si>
  <si>
    <r>
      <t xml:space="preserve">      Menggunakan layar </t>
    </r>
    <r>
      <rPr>
        <i/>
        <sz val="11"/>
        <color theme="1"/>
        <rFont val="Calibri"/>
        <family val="2"/>
        <scheme val="minor"/>
      </rPr>
      <t>performance</t>
    </r>
    <r>
      <rPr>
        <sz val="11"/>
        <color theme="1"/>
        <rFont val="Calibri"/>
        <family val="2"/>
        <scheme val="minor"/>
      </rPr>
      <t xml:space="preserve"> </t>
    </r>
  </si>
  <si>
    <r>
      <t xml:space="preserve">      </t>
    </r>
    <r>
      <rPr>
        <i/>
        <sz val="11"/>
        <color theme="1"/>
        <rFont val="Calibri"/>
        <family val="2"/>
        <scheme val="minor"/>
      </rPr>
      <t>Lot up</t>
    </r>
    <r>
      <rPr>
        <sz val="11"/>
        <color theme="1"/>
        <rFont val="Calibri"/>
        <family val="2"/>
        <scheme val="minor"/>
      </rPr>
      <t xml:space="preserve"> dand menggunakan</t>
    </r>
    <r>
      <rPr>
        <i/>
        <sz val="11"/>
        <color theme="1"/>
        <rFont val="Calibri"/>
        <family val="2"/>
        <scheme val="minor"/>
      </rPr>
      <t xml:space="preserve"> PI line</t>
    </r>
  </si>
  <si>
    <r>
      <t xml:space="preserve">      Menggunakan fungsi </t>
    </r>
    <r>
      <rPr>
        <i/>
        <sz val="11"/>
        <color theme="1"/>
        <rFont val="Calibri"/>
        <family val="2"/>
        <scheme val="minor"/>
      </rPr>
      <t>Nav Marks</t>
    </r>
    <r>
      <rPr>
        <sz val="11"/>
        <color theme="1"/>
        <rFont val="Calibri"/>
        <family val="2"/>
        <scheme val="minor"/>
      </rPr>
      <t xml:space="preserve"> </t>
    </r>
  </si>
  <si>
    <r>
      <t xml:space="preserve">   o </t>
    </r>
    <r>
      <rPr>
        <i/>
        <sz val="11"/>
        <color theme="1"/>
        <rFont val="Calibri"/>
        <family val="2"/>
        <scheme val="minor"/>
      </rPr>
      <t>Heading marker error, variable range marker, gyro error</t>
    </r>
    <r>
      <rPr>
        <sz val="11"/>
        <color theme="1"/>
        <rFont val="Calibri"/>
        <family val="2"/>
        <scheme val="minor"/>
      </rPr>
      <t xml:space="preserve"> dan lain-lainnya</t>
    </r>
  </si>
  <si>
    <r>
      <t xml:space="preserve">      Mengamati faktor yang disebabkan oleh kesalahan interpretasi pada gambar radar seperti </t>
    </r>
    <r>
      <rPr>
        <i/>
        <sz val="11"/>
        <color theme="1"/>
        <rFont val="Calibri"/>
        <family val="2"/>
        <scheme val="minor"/>
      </rPr>
      <t xml:space="preserve">interference, side echoes, multiple echoes, second trace echoes, </t>
    </r>
    <r>
      <rPr>
        <sz val="11"/>
        <color theme="1"/>
        <rFont val="Calibri"/>
        <family val="2"/>
        <scheme val="minor"/>
      </rPr>
      <t>dan lain-lainnya</t>
    </r>
  </si>
  <si>
    <r>
      <t xml:space="preserve">Kontrol </t>
    </r>
    <r>
      <rPr>
        <sz val="11"/>
        <color theme="1"/>
        <rFont val="Calibri"/>
        <family val="2"/>
        <scheme val="minor"/>
      </rPr>
      <t>Rudder dan indikator</t>
    </r>
  </si>
  <si>
    <r>
      <t xml:space="preserve">Tampilan kendali  lampu navigasi dari </t>
    </r>
    <r>
      <rPr>
        <sz val="11"/>
        <color theme="1"/>
        <rFont val="Calibri"/>
        <family val="2"/>
        <scheme val="minor"/>
      </rPr>
      <t xml:space="preserve">Own ship </t>
    </r>
  </si>
  <si>
    <r>
      <t xml:space="preserve">Kontrol pada </t>
    </r>
    <r>
      <rPr>
        <sz val="11"/>
        <color theme="1"/>
        <rFont val="Calibri"/>
        <family val="2"/>
        <scheme val="minor"/>
      </rPr>
      <t>Own Ship Fog Horn (secara Auto/Manual)</t>
    </r>
  </si>
  <si>
    <r>
      <t>Tampilan p</t>
    </r>
    <r>
      <rPr>
        <sz val="11"/>
        <color theme="1"/>
        <rFont val="Calibri"/>
        <family val="2"/>
        <scheme val="minor"/>
      </rPr>
      <t>ilot card dan karakteristik Manuver dari kapal yang digunakan</t>
    </r>
  </si>
  <si>
    <r>
      <t xml:space="preserve">Panel  </t>
    </r>
    <r>
      <rPr>
        <sz val="11"/>
        <color theme="1"/>
        <rFont val="Calibri"/>
        <family val="2"/>
        <scheme val="minor"/>
      </rPr>
      <t xml:space="preserve">Engine Alarm </t>
    </r>
  </si>
  <si>
    <r>
      <t xml:space="preserve">Panel </t>
    </r>
    <r>
      <rPr>
        <sz val="11"/>
        <color theme="1"/>
        <rFont val="Calibri"/>
        <family val="2"/>
        <scheme val="minor"/>
      </rPr>
      <t xml:space="preserve">Engine Control </t>
    </r>
  </si>
  <si>
    <t>HARGA PERKIRAAN SENDIRI (HPS)</t>
  </si>
  <si>
    <t>PC DESKTOP
Intel I Core 5 minimal Gen 10 
RAM 16GB 
SSD 1TB 
USB Keyboard Mouse
Windows 11 (64bit)
Garansi 3 Tahun</t>
  </si>
  <si>
    <t>PC DESKTOP
Intel I Core 5 minimal Gen 10
RAM 16GB 
SSD 1TB 
USB Keyboard Mouse
Windows 11 (64bit)
Garansi 3 Tahun</t>
  </si>
  <si>
    <t>PC DESKTOP
Intel I Core 5 minimal Gen 10 
RAM 16GB 
SSD 1TB 
VGA 2GB
USB Keyboard Mouse
Windows 11 (64bit)
Garansi 3 Tahun</t>
  </si>
  <si>
    <t>PC DESKTOP
Intel I Core 5 minimal Gen 10 
RAM 16GB 
SSD 1TB 
VGA 2GB
USB Keyboard Mouse
Monitor 23,8 inchi
Windows 11 (64bit)
Garansi 3 Tahun</t>
  </si>
  <si>
    <t>PC DESKTOP
Intel I Core 5 minimal Gen 10 
RAM 16GB 
SSD 1TB 
USB Keyboard Mouse
Windows 11(64bit)
Garansi 3 Tahun</t>
  </si>
  <si>
    <t>ARI</t>
  </si>
  <si>
    <t>ULTRA</t>
  </si>
  <si>
    <t>HARGA SATUAN
(Rp)</t>
  </si>
  <si>
    <t>HARGA TOTAL
(Rp)</t>
  </si>
  <si>
    <t>SUMBER REFERENSI</t>
  </si>
  <si>
    <t>HPS PPK</t>
  </si>
  <si>
    <t>HASIL REVIU HPS TIM ITJEN</t>
  </si>
  <si>
    <t>SELISIH
(Rp)</t>
  </si>
  <si>
    <r>
      <t xml:space="preserve">   </t>
    </r>
    <r>
      <rPr>
        <b/>
        <sz val="10"/>
        <color theme="1"/>
        <rFont val="Arial"/>
        <family val="2"/>
      </rPr>
      <t>No.</t>
    </r>
  </si>
  <si>
    <t>Uraian Pekerjaan</t>
  </si>
  <si>
    <t>Jlh.</t>
  </si>
  <si>
    <t>Sat.</t>
  </si>
  <si>
    <t>Harga Satuan</t>
  </si>
  <si>
    <t>Pengadaan Sarana Penunjang Diklat Transportasi Laut Full Mission Ship Simulator (FMSS)</t>
  </si>
  <si>
    <t>Paket</t>
  </si>
  <si>
    <t>Garansi 3 Tahun</t>
  </si>
  <si>
    <t>Keterangan</t>
  </si>
  <si>
    <t>HPS 
(Rp)</t>
  </si>
  <si>
    <t>Hasil Reviu
(Rp)</t>
  </si>
  <si>
    <t>Selisih
(Rp)</t>
  </si>
  <si>
    <t>1. Sumber Acuan Harga berdasarkan Distributor tahun 2022;
2. Hasil Reviu sudah di tambah dengan PPN 10%.</t>
  </si>
  <si>
    <t>DAFTAR KUANTITAS DAN HARGA</t>
  </si>
  <si>
    <t>PPN 11%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</si>
</sst>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_-[$Rp-421]* #,##0.00_-;\-[$Rp-421]* #,##0.00_-;_-[$Rp-421]* &quot;-&quot;??_-;_-@_-"/>
  </numFmts>
  <fonts count="12" x14ac:knownFonts="1">
    <font>
      <sz val="11"/>
      <color theme="1"/>
      <name val="Calibri"/>
      <family val="2"/>
      <scheme val="minor"/>
    </font>
    <font>
      <b/>
      <sz val="11"/>
      <color theme="1"/>
      <name val="Calibri"/>
      <family val="2"/>
      <scheme val="minor"/>
    </font>
    <font>
      <i/>
      <sz val="11"/>
      <color theme="1"/>
      <name val="Calibri"/>
      <family val="2"/>
      <scheme val="minor"/>
    </font>
    <font>
      <u/>
      <sz val="11"/>
      <color theme="1"/>
      <name val="Calibri"/>
      <family val="2"/>
      <scheme val="minor"/>
    </font>
    <font>
      <b/>
      <sz val="14"/>
      <color theme="1"/>
      <name val="Calibri"/>
      <family val="2"/>
      <scheme val="minor"/>
    </font>
    <font>
      <sz val="11"/>
      <color theme="1"/>
      <name val="Calibri"/>
      <family val="2"/>
      <scheme val="minor"/>
    </font>
    <font>
      <b/>
      <u/>
      <sz val="11"/>
      <color theme="1"/>
      <name val="Calibri"/>
      <family val="2"/>
      <scheme val="minor"/>
    </font>
    <font>
      <b/>
      <sz val="11"/>
      <color theme="1"/>
      <name val="Calibri"/>
      <family val="2"/>
    </font>
    <font>
      <sz val="10"/>
      <color rgb="FF000000"/>
      <name val="Arial"/>
      <family val="2"/>
    </font>
    <font>
      <b/>
      <sz val="10"/>
      <color theme="1"/>
      <name val="Arial"/>
      <family val="2"/>
    </font>
    <font>
      <b/>
      <sz val="10"/>
      <color rgb="FF000000"/>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style="thick">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164" fontId="5" fillId="0" borderId="0" applyFont="0" applyFill="0" applyBorder="0" applyAlignment="0" applyProtection="0"/>
  </cellStyleXfs>
  <cellXfs count="292">
    <xf numFmtId="0" fontId="0" fillId="0" borderId="0" xfId="0"/>
    <xf numFmtId="0" fontId="0" fillId="2" borderId="5" xfId="0" applyFont="1" applyFill="1" applyBorder="1" applyAlignment="1">
      <alignment horizontal="center"/>
    </xf>
    <xf numFmtId="0" fontId="0" fillId="2" borderId="2" xfId="0" applyFont="1" applyFill="1" applyBorder="1"/>
    <xf numFmtId="0" fontId="0" fillId="2" borderId="2" xfId="0" applyFont="1" applyFill="1" applyBorder="1" applyAlignment="1">
      <alignment wrapText="1"/>
    </xf>
    <xf numFmtId="0" fontId="1" fillId="2" borderId="2" xfId="0" applyFont="1" applyFill="1" applyBorder="1"/>
    <xf numFmtId="0" fontId="0" fillId="2" borderId="0" xfId="0" quotePrefix="1" applyFont="1" applyFill="1" applyBorder="1" applyAlignment="1">
      <alignment horizontal="right"/>
    </xf>
    <xf numFmtId="0" fontId="0" fillId="2" borderId="0" xfId="0" applyFont="1" applyFill="1" applyBorder="1"/>
    <xf numFmtId="0" fontId="1" fillId="2" borderId="0" xfId="0" applyFont="1" applyFill="1" applyBorder="1" applyAlignment="1">
      <alignment horizontal="right"/>
    </xf>
    <xf numFmtId="0" fontId="0" fillId="2" borderId="0" xfId="0" applyFont="1" applyFill="1" applyBorder="1" applyAlignment="1">
      <alignment horizontal="left" wrapText="1"/>
    </xf>
    <xf numFmtId="0" fontId="0" fillId="2" borderId="0" xfId="0" applyFont="1" applyFill="1" applyBorder="1" applyAlignment="1">
      <alignment horizontal="left"/>
    </xf>
    <xf numFmtId="0" fontId="3" fillId="2" borderId="4" xfId="0" applyFont="1" applyFill="1" applyBorder="1" applyAlignment="1">
      <alignment horizontal="left" vertical="center"/>
    </xf>
    <xf numFmtId="0" fontId="1" fillId="2" borderId="10" xfId="0" applyFont="1" applyFill="1" applyBorder="1" applyAlignment="1">
      <alignment horizontal="center"/>
    </xf>
    <xf numFmtId="0" fontId="1" fillId="2" borderId="4" xfId="0" applyFont="1" applyFill="1" applyBorder="1"/>
    <xf numFmtId="0" fontId="1" fillId="2" borderId="0" xfId="0" applyFont="1" applyFill="1" applyBorder="1"/>
    <xf numFmtId="0" fontId="2" fillId="2" borderId="2" xfId="0" quotePrefix="1" applyFont="1" applyFill="1" applyBorder="1" applyAlignment="1">
      <alignment vertical="top" wrapText="1"/>
    </xf>
    <xf numFmtId="0" fontId="1" fillId="2" borderId="0" xfId="0" quotePrefix="1" applyFont="1" applyFill="1" applyBorder="1" applyAlignment="1">
      <alignment horizontal="center"/>
    </xf>
    <xf numFmtId="165" fontId="0" fillId="2" borderId="5" xfId="1" applyNumberFormat="1" applyFont="1" applyFill="1" applyBorder="1" applyAlignment="1">
      <alignment horizontal="center"/>
    </xf>
    <xf numFmtId="0" fontId="0" fillId="2" borderId="10" xfId="0" applyFont="1" applyFill="1" applyBorder="1" applyAlignment="1">
      <alignment horizontal="center"/>
    </xf>
    <xf numFmtId="0" fontId="0" fillId="2" borderId="4" xfId="0" applyFont="1" applyFill="1" applyBorder="1"/>
    <xf numFmtId="0" fontId="6" fillId="2" borderId="4" xfId="0" applyFont="1" applyFill="1" applyBorder="1"/>
    <xf numFmtId="0" fontId="0" fillId="2" borderId="0" xfId="0" applyFont="1" applyFill="1" applyBorder="1" applyAlignment="1">
      <alignment horizontal="right"/>
    </xf>
    <xf numFmtId="0" fontId="1" fillId="2" borderId="0" xfId="0" quotePrefix="1" applyFont="1" applyFill="1" applyBorder="1" applyAlignment="1">
      <alignment horizontal="right"/>
    </xf>
    <xf numFmtId="0" fontId="0" fillId="2" borderId="2" xfId="0" applyFont="1" applyFill="1" applyBorder="1" applyAlignment="1">
      <alignment vertical="center" wrapText="1"/>
    </xf>
    <xf numFmtId="0" fontId="0" fillId="2" borderId="2" xfId="0" applyFont="1" applyFill="1" applyBorder="1" applyAlignment="1">
      <alignment vertical="center"/>
    </xf>
    <xf numFmtId="0" fontId="0" fillId="2" borderId="2" xfId="0" quotePrefix="1" applyFont="1" applyFill="1" applyBorder="1"/>
    <xf numFmtId="0" fontId="0" fillId="2" borderId="1" xfId="0" applyFont="1" applyFill="1" applyBorder="1" applyAlignment="1"/>
    <xf numFmtId="0" fontId="0" fillId="2" borderId="4" xfId="0" applyFont="1" applyFill="1" applyBorder="1" applyAlignment="1">
      <alignment horizontal="left"/>
    </xf>
    <xf numFmtId="0" fontId="0" fillId="2" borderId="5" xfId="0" applyFont="1" applyFill="1" applyBorder="1"/>
    <xf numFmtId="0" fontId="0" fillId="2" borderId="2" xfId="0" applyFont="1" applyFill="1" applyBorder="1" applyAlignment="1">
      <alignment horizontal="center"/>
    </xf>
    <xf numFmtId="0" fontId="1" fillId="2" borderId="5" xfId="0" applyFont="1" applyFill="1" applyBorder="1" applyAlignment="1">
      <alignment horizontal="center"/>
    </xf>
    <xf numFmtId="0" fontId="0" fillId="2" borderId="10"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0" xfId="0" quotePrefix="1" applyFont="1" applyFill="1" applyBorder="1"/>
    <xf numFmtId="0" fontId="0" fillId="2" borderId="2" xfId="0" applyFont="1" applyFill="1" applyBorder="1" applyAlignment="1">
      <alignment vertical="top" wrapText="1"/>
    </xf>
    <xf numFmtId="0" fontId="0" fillId="2" borderId="2" xfId="0" quotePrefix="1" applyFont="1" applyFill="1" applyBorder="1" applyAlignment="1">
      <alignment vertical="top" wrapText="1"/>
    </xf>
    <xf numFmtId="0" fontId="0" fillId="2" borderId="5" xfId="0" applyFont="1" applyFill="1" applyBorder="1" applyAlignment="1">
      <alignment horizontal="center" vertical="top"/>
    </xf>
    <xf numFmtId="0" fontId="0" fillId="2" borderId="2" xfId="0" applyFont="1" applyFill="1" applyBorder="1" applyAlignment="1">
      <alignment horizontal="justify" vertical="top" wrapText="1"/>
    </xf>
    <xf numFmtId="0" fontId="0" fillId="2" borderId="0" xfId="0" quotePrefix="1" applyFont="1" applyFill="1" applyBorder="1" applyAlignment="1">
      <alignment horizontal="center"/>
    </xf>
    <xf numFmtId="0" fontId="0" fillId="2" borderId="2" xfId="0" applyFont="1" applyFill="1" applyBorder="1" applyAlignment="1">
      <alignment horizontal="justify" vertical="top"/>
    </xf>
    <xf numFmtId="0" fontId="3" fillId="2" borderId="0" xfId="0" quotePrefix="1" applyFont="1" applyFill="1" applyBorder="1" applyAlignment="1">
      <alignment horizontal="right"/>
    </xf>
    <xf numFmtId="0" fontId="6" fillId="2" borderId="4" xfId="0" applyFont="1" applyFill="1" applyBorder="1" applyAlignment="1"/>
    <xf numFmtId="0" fontId="6" fillId="2" borderId="0" xfId="0" applyFont="1" applyFill="1" applyBorder="1" applyAlignment="1"/>
    <xf numFmtId="0" fontId="6" fillId="2" borderId="2" xfId="0" applyFont="1" applyFill="1" applyBorder="1" applyAlignment="1"/>
    <xf numFmtId="0" fontId="1" fillId="2" borderId="0" xfId="0" applyFont="1" applyFill="1" applyBorder="1" applyAlignment="1">
      <alignment horizontal="left"/>
    </xf>
    <xf numFmtId="0" fontId="6" fillId="2" borderId="4" xfId="0" applyFont="1" applyFill="1" applyBorder="1" applyAlignment="1">
      <alignment horizontal="left"/>
    </xf>
    <xf numFmtId="0" fontId="6" fillId="2" borderId="0" xfId="0" applyFont="1" applyFill="1" applyBorder="1" applyAlignment="1">
      <alignment horizontal="left"/>
    </xf>
    <xf numFmtId="165" fontId="0" fillId="2" borderId="5" xfId="1" applyNumberFormat="1" applyFont="1" applyFill="1" applyBorder="1" applyAlignment="1">
      <alignment horizontal="center" vertical="top"/>
    </xf>
    <xf numFmtId="165" fontId="0" fillId="2" borderId="5" xfId="1" applyNumberFormat="1" applyFont="1" applyFill="1" applyBorder="1"/>
    <xf numFmtId="165" fontId="0" fillId="2" borderId="24" xfId="1" applyNumberFormat="1" applyFont="1" applyFill="1" applyBorder="1" applyAlignment="1">
      <alignment horizontal="center"/>
    </xf>
    <xf numFmtId="0" fontId="1" fillId="2" borderId="32" xfId="0" applyFont="1" applyFill="1" applyBorder="1" applyAlignment="1">
      <alignment horizontal="center"/>
    </xf>
    <xf numFmtId="0" fontId="1" fillId="2" borderId="33" xfId="0" applyFont="1" applyFill="1" applyBorder="1"/>
    <xf numFmtId="0" fontId="1" fillId="2" borderId="34" xfId="0" applyFont="1" applyFill="1" applyBorder="1"/>
    <xf numFmtId="0" fontId="1" fillId="2" borderId="35" xfId="0" applyFont="1" applyFill="1" applyBorder="1"/>
    <xf numFmtId="0" fontId="0" fillId="2" borderId="33" xfId="0" applyFont="1" applyFill="1" applyBorder="1" applyAlignment="1">
      <alignment horizontal="center"/>
    </xf>
    <xf numFmtId="165" fontId="0" fillId="2" borderId="33" xfId="1" applyNumberFormat="1" applyFont="1" applyFill="1" applyBorder="1" applyAlignment="1">
      <alignment horizontal="center"/>
    </xf>
    <xf numFmtId="0" fontId="0" fillId="2" borderId="13" xfId="0" applyFont="1" applyFill="1" applyBorder="1" applyAlignment="1">
      <alignment horizontal="center"/>
    </xf>
    <xf numFmtId="0" fontId="0" fillId="2" borderId="31" xfId="0" applyFont="1" applyFill="1" applyBorder="1"/>
    <xf numFmtId="0" fontId="0" fillId="2" borderId="37" xfId="0" quotePrefix="1" applyFont="1" applyFill="1" applyBorder="1"/>
    <xf numFmtId="0" fontId="0" fillId="2" borderId="38" xfId="0" applyFont="1" applyFill="1" applyBorder="1" applyAlignment="1">
      <alignment horizontal="left" vertical="top" wrapText="1"/>
    </xf>
    <xf numFmtId="165" fontId="0" fillId="2" borderId="13" xfId="1" applyNumberFormat="1" applyFont="1" applyFill="1" applyBorder="1" applyAlignment="1">
      <alignment horizontal="center"/>
    </xf>
    <xf numFmtId="0" fontId="0" fillId="2" borderId="35" xfId="0" applyFont="1" applyFill="1" applyBorder="1"/>
    <xf numFmtId="0" fontId="0" fillId="2" borderId="32" xfId="0" applyFont="1" applyFill="1" applyBorder="1" applyAlignment="1">
      <alignment horizontal="center"/>
    </xf>
    <xf numFmtId="165" fontId="0" fillId="2" borderId="32" xfId="1" applyNumberFormat="1" applyFont="1" applyFill="1" applyBorder="1" applyAlignment="1">
      <alignment horizontal="center"/>
    </xf>
    <xf numFmtId="0" fontId="0" fillId="2" borderId="35" xfId="0" applyFont="1" applyFill="1" applyBorder="1" applyAlignment="1">
      <alignment vertical="top"/>
    </xf>
    <xf numFmtId="0" fontId="0" fillId="2" borderId="38" xfId="0" quotePrefix="1" applyFont="1" applyFill="1" applyBorder="1" applyAlignment="1">
      <alignment vertical="top" wrapText="1"/>
    </xf>
    <xf numFmtId="0" fontId="0" fillId="2" borderId="33" xfId="0" applyFont="1" applyFill="1" applyBorder="1"/>
    <xf numFmtId="20" fontId="0" fillId="2" borderId="34" xfId="0" quotePrefix="1" applyNumberFormat="1" applyFont="1" applyFill="1" applyBorder="1" applyAlignment="1">
      <alignment horizontal="center"/>
    </xf>
    <xf numFmtId="0" fontId="0" fillId="2" borderId="35" xfId="0" quotePrefix="1" applyFont="1" applyFill="1" applyBorder="1" applyAlignment="1">
      <alignment vertical="top" wrapText="1"/>
    </xf>
    <xf numFmtId="0" fontId="1" fillId="2" borderId="34" xfId="0" applyFont="1" applyFill="1" applyBorder="1" applyAlignment="1">
      <alignment horizontal="left"/>
    </xf>
    <xf numFmtId="0" fontId="0" fillId="2" borderId="37" xfId="0" applyFont="1" applyFill="1" applyBorder="1"/>
    <xf numFmtId="0" fontId="3" fillId="2" borderId="33" xfId="0" applyFont="1" applyFill="1" applyBorder="1"/>
    <xf numFmtId="0" fontId="0" fillId="2" borderId="34" xfId="0" applyFont="1" applyFill="1" applyBorder="1"/>
    <xf numFmtId="165" fontId="0" fillId="2" borderId="32" xfId="1" applyNumberFormat="1" applyFont="1" applyFill="1" applyBorder="1"/>
    <xf numFmtId="0" fontId="0" fillId="2" borderId="38" xfId="0" applyFont="1" applyFill="1" applyBorder="1"/>
    <xf numFmtId="0" fontId="0" fillId="2" borderId="32" xfId="0" applyFont="1" applyFill="1" applyBorder="1" applyAlignment="1">
      <alignment horizontal="center" vertical="top"/>
    </xf>
    <xf numFmtId="0" fontId="0" fillId="2" borderId="38" xfId="0" applyFont="1" applyFill="1" applyBorder="1" applyAlignment="1">
      <alignment vertical="top" wrapText="1"/>
    </xf>
    <xf numFmtId="0" fontId="1" fillId="2" borderId="13" xfId="0" applyFont="1" applyFill="1" applyBorder="1" applyAlignment="1">
      <alignment horizontal="center"/>
    </xf>
    <xf numFmtId="0" fontId="1" fillId="2" borderId="31" xfId="0" applyFont="1" applyFill="1" applyBorder="1"/>
    <xf numFmtId="0" fontId="1" fillId="2" borderId="37" xfId="0" applyFont="1" applyFill="1" applyBorder="1" applyAlignment="1">
      <alignment horizontal="left"/>
    </xf>
    <xf numFmtId="0" fontId="0" fillId="2" borderId="13" xfId="0" applyFont="1" applyFill="1" applyBorder="1" applyAlignment="1">
      <alignment horizontal="center" vertical="top"/>
    </xf>
    <xf numFmtId="0" fontId="0" fillId="2" borderId="39" xfId="0" applyFont="1" applyFill="1" applyBorder="1" applyAlignment="1">
      <alignment horizontal="center"/>
    </xf>
    <xf numFmtId="165" fontId="0" fillId="2" borderId="32" xfId="1" applyNumberFormat="1" applyFont="1" applyFill="1" applyBorder="1" applyAlignment="1">
      <alignment horizontal="center" vertical="top"/>
    </xf>
    <xf numFmtId="0" fontId="1" fillId="2" borderId="40" xfId="0" applyFont="1" applyFill="1" applyBorder="1" applyAlignment="1">
      <alignment horizontal="center" vertical="center"/>
    </xf>
    <xf numFmtId="0" fontId="1" fillId="2" borderId="41" xfId="0" applyFont="1" applyFill="1" applyBorder="1" applyAlignment="1">
      <alignment horizontal="left" vertical="center"/>
    </xf>
    <xf numFmtId="0" fontId="1" fillId="2" borderId="42" xfId="0" applyFont="1" applyFill="1" applyBorder="1" applyAlignment="1">
      <alignment horizontal="center" vertical="center"/>
    </xf>
    <xf numFmtId="0" fontId="1" fillId="2" borderId="43" xfId="0" applyFont="1" applyFill="1" applyBorder="1" applyAlignment="1">
      <alignment horizontal="center" vertical="center"/>
    </xf>
    <xf numFmtId="0" fontId="0" fillId="2" borderId="40" xfId="0" applyFont="1" applyFill="1" applyBorder="1" applyAlignment="1">
      <alignment horizontal="center"/>
    </xf>
    <xf numFmtId="165" fontId="0" fillId="2" borderId="40" xfId="1" applyNumberFormat="1" applyFont="1" applyFill="1" applyBorder="1" applyAlignment="1">
      <alignment horizontal="center"/>
    </xf>
    <xf numFmtId="0" fontId="0" fillId="2" borderId="37" xfId="0" quotePrefix="1" applyFont="1" applyFill="1" applyBorder="1" applyAlignment="1">
      <alignment horizontal="right"/>
    </xf>
    <xf numFmtId="0" fontId="0" fillId="2" borderId="37" xfId="0" applyFont="1" applyFill="1" applyBorder="1" applyAlignment="1">
      <alignment horizontal="right"/>
    </xf>
    <xf numFmtId="0" fontId="6" fillId="2" borderId="33" xfId="0" applyFont="1" applyFill="1" applyBorder="1"/>
    <xf numFmtId="0" fontId="0" fillId="2" borderId="34" xfId="0" applyFont="1" applyFill="1" applyBorder="1" applyAlignment="1">
      <alignment horizontal="right"/>
    </xf>
    <xf numFmtId="0" fontId="3" fillId="2" borderId="33" xfId="0" applyFont="1" applyFill="1" applyBorder="1" applyAlignment="1">
      <alignment horizontal="left" vertical="center"/>
    </xf>
    <xf numFmtId="0" fontId="2" fillId="2" borderId="38" xfId="0" applyFont="1" applyFill="1" applyBorder="1" applyAlignment="1">
      <alignment vertical="top" wrapText="1"/>
    </xf>
    <xf numFmtId="0" fontId="0" fillId="2" borderId="34" xfId="0" quotePrefix="1" applyFont="1" applyFill="1" applyBorder="1" applyAlignment="1">
      <alignment horizontal="right"/>
    </xf>
    <xf numFmtId="165" fontId="0" fillId="2" borderId="13" xfId="1" applyNumberFormat="1" applyFont="1" applyFill="1" applyBorder="1"/>
    <xf numFmtId="0" fontId="1" fillId="2" borderId="34" xfId="0" quotePrefix="1" applyFont="1" applyFill="1" applyBorder="1" applyAlignment="1">
      <alignment horizontal="right"/>
    </xf>
    <xf numFmtId="0" fontId="0" fillId="2" borderId="35" xfId="0" applyFont="1" applyFill="1" applyBorder="1" applyAlignment="1">
      <alignment vertical="center"/>
    </xf>
    <xf numFmtId="0" fontId="0" fillId="2" borderId="38" xfId="0" quotePrefix="1" applyFont="1" applyFill="1" applyBorder="1"/>
    <xf numFmtId="0" fontId="0" fillId="2" borderId="5" xfId="0" applyFont="1" applyFill="1" applyBorder="1" applyAlignment="1"/>
    <xf numFmtId="165" fontId="0" fillId="2" borderId="2" xfId="1" applyNumberFormat="1" applyFont="1" applyFill="1" applyBorder="1" applyAlignment="1"/>
    <xf numFmtId="0" fontId="1" fillId="2" borderId="21" xfId="0" applyFont="1" applyFill="1" applyBorder="1" applyAlignment="1">
      <alignment horizontal="center"/>
    </xf>
    <xf numFmtId="0" fontId="1" fillId="2" borderId="23" xfId="0" applyFont="1" applyFill="1" applyBorder="1"/>
    <xf numFmtId="0" fontId="0" fillId="2" borderId="16" xfId="0" quotePrefix="1" applyFont="1" applyFill="1" applyBorder="1" applyAlignment="1">
      <alignment horizontal="right"/>
    </xf>
    <xf numFmtId="0" fontId="0" fillId="2" borderId="16" xfId="0" applyFont="1" applyFill="1" applyBorder="1"/>
    <xf numFmtId="0" fontId="0" fillId="2" borderId="21" xfId="0" applyFont="1" applyFill="1" applyBorder="1" applyAlignment="1">
      <alignment horizontal="center"/>
    </xf>
    <xf numFmtId="165" fontId="0" fillId="2" borderId="21" xfId="1" applyNumberFormat="1" applyFont="1" applyFill="1" applyBorder="1" applyAlignment="1">
      <alignment horizontal="center"/>
    </xf>
    <xf numFmtId="0" fontId="0" fillId="2" borderId="37" xfId="0" applyFont="1" applyFill="1" applyBorder="1" applyAlignment="1">
      <alignment horizontal="left"/>
    </xf>
    <xf numFmtId="0" fontId="0" fillId="2" borderId="13" xfId="0" applyFont="1" applyFill="1" applyBorder="1"/>
    <xf numFmtId="0" fontId="0" fillId="2" borderId="32" xfId="0" applyFont="1" applyFill="1" applyBorder="1"/>
    <xf numFmtId="0" fontId="0" fillId="2" borderId="38" xfId="0" applyFont="1" applyFill="1" applyBorder="1" applyAlignment="1">
      <alignment horizontal="center"/>
    </xf>
    <xf numFmtId="0" fontId="0" fillId="2" borderId="35" xfId="0" applyFont="1" applyFill="1" applyBorder="1" applyAlignment="1">
      <alignment horizontal="center"/>
    </xf>
    <xf numFmtId="0" fontId="0" fillId="2" borderId="5" xfId="0" applyFont="1" applyFill="1" applyBorder="1" applyAlignment="1">
      <alignment horizontal="center" vertical="center"/>
    </xf>
    <xf numFmtId="165" fontId="0" fillId="2" borderId="0" xfId="1" applyNumberFormat="1" applyFont="1" applyFill="1"/>
    <xf numFmtId="0" fontId="0" fillId="2" borderId="0" xfId="0" applyFill="1" applyAlignment="1">
      <alignment horizontal="center" vertical="center"/>
    </xf>
    <xf numFmtId="0" fontId="0" fillId="2" borderId="0" xfId="0" applyFill="1"/>
    <xf numFmtId="0" fontId="4" fillId="2" borderId="0" xfId="0" applyFont="1" applyFill="1" applyBorder="1" applyAlignment="1">
      <alignment horizontal="center"/>
    </xf>
    <xf numFmtId="165" fontId="4" fillId="2" borderId="0" xfId="1" applyNumberFormat="1" applyFont="1" applyFill="1" applyBorder="1" applyAlignment="1">
      <alignment horizontal="center"/>
    </xf>
    <xf numFmtId="0" fontId="0" fillId="2" borderId="0" xfId="0" applyFill="1" applyAlignment="1">
      <alignment horizontal="center"/>
    </xf>
    <xf numFmtId="0" fontId="1" fillId="2" borderId="17" xfId="0" applyFont="1" applyFill="1" applyBorder="1" applyAlignment="1">
      <alignment horizontal="center"/>
    </xf>
    <xf numFmtId="0" fontId="1" fillId="2" borderId="26" xfId="0" applyFont="1" applyFill="1" applyBorder="1" applyAlignment="1">
      <alignment horizontal="center" vertical="center"/>
    </xf>
    <xf numFmtId="0" fontId="1" fillId="2" borderId="25" xfId="0" applyFont="1" applyFill="1" applyBorder="1" applyAlignment="1">
      <alignment horizontal="left" vertical="center"/>
    </xf>
    <xf numFmtId="0" fontId="1" fillId="2" borderId="11" xfId="0" applyFont="1" applyFill="1" applyBorder="1" applyAlignment="1">
      <alignment horizontal="center" vertical="center"/>
    </xf>
    <xf numFmtId="165" fontId="0" fillId="2" borderId="0" xfId="1" applyNumberFormat="1" applyFont="1" applyFill="1" applyBorder="1"/>
    <xf numFmtId="165" fontId="0" fillId="2" borderId="34" xfId="1" applyNumberFormat="1" applyFont="1" applyFill="1" applyBorder="1"/>
    <xf numFmtId="165" fontId="0" fillId="2" borderId="37" xfId="1" applyNumberFormat="1" applyFont="1" applyFill="1" applyBorder="1"/>
    <xf numFmtId="0" fontId="0" fillId="2" borderId="0" xfId="0" applyFont="1" applyFill="1"/>
    <xf numFmtId="0" fontId="1" fillId="2" borderId="0" xfId="0" applyFont="1" applyFill="1"/>
    <xf numFmtId="0" fontId="0" fillId="2" borderId="0" xfId="0" applyFill="1" applyBorder="1"/>
    <xf numFmtId="0" fontId="1" fillId="2" borderId="5" xfId="0" applyFont="1" applyFill="1" applyBorder="1" applyAlignment="1"/>
    <xf numFmtId="165" fontId="1" fillId="2" borderId="2" xfId="1" applyNumberFormat="1" applyFont="1" applyFill="1" applyBorder="1" applyAlignment="1"/>
    <xf numFmtId="165" fontId="0" fillId="2" borderId="34" xfId="1" applyNumberFormat="1" applyFont="1" applyFill="1" applyBorder="1" applyAlignment="1">
      <alignment horizontal="center"/>
    </xf>
    <xf numFmtId="0" fontId="1" fillId="2" borderId="37" xfId="0" applyFont="1" applyFill="1" applyBorder="1"/>
    <xf numFmtId="0" fontId="0" fillId="2" borderId="1" xfId="0" applyFont="1" applyFill="1" applyBorder="1" applyAlignment="1">
      <alignment horizontal="center"/>
    </xf>
    <xf numFmtId="165" fontId="0" fillId="2" borderId="27" xfId="1" applyNumberFormat="1" applyFont="1" applyFill="1" applyBorder="1"/>
    <xf numFmtId="0" fontId="1" fillId="2" borderId="1" xfId="0" applyFont="1" applyFill="1" applyBorder="1" applyAlignment="1"/>
    <xf numFmtId="165" fontId="1" fillId="2" borderId="1" xfId="1" applyNumberFormat="1" applyFont="1" applyFill="1" applyBorder="1" applyAlignment="1"/>
    <xf numFmtId="165" fontId="0" fillId="2" borderId="0" xfId="1" applyNumberFormat="1" applyFont="1" applyFill="1" applyAlignment="1">
      <alignment horizontal="center"/>
    </xf>
    <xf numFmtId="165" fontId="0" fillId="2" borderId="33" xfId="1" applyNumberFormat="1" applyFont="1" applyFill="1" applyBorder="1"/>
    <xf numFmtId="165" fontId="0" fillId="2" borderId="4" xfId="1" applyNumberFormat="1" applyFont="1" applyFill="1" applyBorder="1"/>
    <xf numFmtId="165" fontId="0" fillId="2" borderId="23" xfId="1" applyNumberFormat="1" applyFont="1" applyFill="1" applyBorder="1"/>
    <xf numFmtId="165" fontId="0" fillId="2" borderId="48" xfId="1" applyNumberFormat="1" applyFont="1" applyFill="1" applyBorder="1"/>
    <xf numFmtId="165" fontId="1" fillId="2" borderId="5" xfId="1" applyNumberFormat="1" applyFont="1" applyFill="1" applyBorder="1"/>
    <xf numFmtId="165" fontId="0" fillId="2" borderId="1" xfId="1" applyNumberFormat="1" applyFont="1" applyFill="1" applyBorder="1"/>
    <xf numFmtId="0" fontId="0" fillId="2" borderId="1" xfId="0" applyFont="1" applyFill="1" applyBorder="1"/>
    <xf numFmtId="165" fontId="0" fillId="2" borderId="1" xfId="1" applyNumberFormat="1" applyFont="1" applyFill="1" applyBorder="1" applyAlignment="1">
      <alignment horizontal="center"/>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65" fontId="0" fillId="2" borderId="3" xfId="1" applyNumberFormat="1" applyFont="1" applyFill="1" applyBorder="1"/>
    <xf numFmtId="0" fontId="1" fillId="2" borderId="51" xfId="0" applyFont="1" applyFill="1" applyBorder="1" applyAlignment="1">
      <alignment horizontal="center" vertical="center"/>
    </xf>
    <xf numFmtId="0" fontId="1" fillId="2" borderId="52" xfId="0" applyFont="1" applyFill="1" applyBorder="1" applyAlignment="1">
      <alignment horizontal="left" vertical="center"/>
    </xf>
    <xf numFmtId="0" fontId="1" fillId="2" borderId="50" xfId="0" applyFont="1" applyFill="1" applyBorder="1" applyAlignment="1">
      <alignment horizontal="center" vertical="center"/>
    </xf>
    <xf numFmtId="0" fontId="1" fillId="2" borderId="53" xfId="0" applyFont="1" applyFill="1" applyBorder="1" applyAlignment="1">
      <alignment horizontal="center" vertical="center"/>
    </xf>
    <xf numFmtId="0" fontId="0" fillId="2" borderId="24" xfId="0" applyFill="1" applyBorder="1" applyAlignment="1">
      <alignment horizontal="center"/>
    </xf>
    <xf numFmtId="165" fontId="0" fillId="2" borderId="50" xfId="1" applyNumberFormat="1" applyFont="1" applyFill="1" applyBorder="1"/>
    <xf numFmtId="165" fontId="0" fillId="2" borderId="12" xfId="1" applyNumberFormat="1" applyFont="1" applyFill="1" applyBorder="1"/>
    <xf numFmtId="165" fontId="0" fillId="2" borderId="54" xfId="1" applyNumberFormat="1" applyFont="1" applyFill="1" applyBorder="1"/>
    <xf numFmtId="0" fontId="0" fillId="2" borderId="14" xfId="0" applyFill="1" applyBorder="1" applyAlignment="1">
      <alignment horizontal="center" vertical="center"/>
    </xf>
    <xf numFmtId="0" fontId="0" fillId="2" borderId="19" xfId="0" applyFill="1" applyBorder="1" applyAlignment="1">
      <alignment horizontal="center" vertical="center"/>
    </xf>
    <xf numFmtId="0" fontId="1" fillId="2" borderId="39" xfId="0" applyFont="1" applyFill="1" applyBorder="1" applyAlignment="1">
      <alignment horizontal="center"/>
    </xf>
    <xf numFmtId="0" fontId="0" fillId="2" borderId="36" xfId="0" applyFill="1" applyBorder="1" applyAlignment="1">
      <alignment horizontal="center" vertical="center"/>
    </xf>
    <xf numFmtId="0" fontId="1" fillId="2" borderId="55" xfId="0" applyFont="1" applyFill="1" applyBorder="1" applyAlignment="1">
      <alignment horizontal="center" vertical="center"/>
    </xf>
    <xf numFmtId="0" fontId="0" fillId="2" borderId="18" xfId="0" applyFont="1" applyFill="1" applyBorder="1" applyAlignment="1">
      <alignment horizontal="center"/>
    </xf>
    <xf numFmtId="0" fontId="0" fillId="2" borderId="15" xfId="0" applyFill="1" applyBorder="1" applyAlignment="1">
      <alignment horizontal="center" vertical="center"/>
    </xf>
    <xf numFmtId="0" fontId="1" fillId="2" borderId="20" xfId="0" applyFont="1" applyFill="1" applyBorder="1" applyAlignment="1">
      <alignment horizontal="center"/>
    </xf>
    <xf numFmtId="0" fontId="0" fillId="2" borderId="19" xfId="0" applyFont="1" applyFill="1" applyBorder="1" applyAlignment="1">
      <alignment horizontal="center" vertical="center"/>
    </xf>
    <xf numFmtId="0" fontId="0" fillId="2" borderId="19" xfId="0" applyFill="1" applyBorder="1" applyAlignment="1">
      <alignment horizontal="center" vertical="center" wrapText="1"/>
    </xf>
    <xf numFmtId="0" fontId="0" fillId="2" borderId="9" xfId="0" applyFont="1" applyFill="1" applyBorder="1" applyAlignment="1">
      <alignment horizontal="center"/>
    </xf>
    <xf numFmtId="0" fontId="0" fillId="2" borderId="28" xfId="0" applyFill="1" applyBorder="1" applyAlignment="1">
      <alignment horizontal="center" vertical="center"/>
    </xf>
    <xf numFmtId="0" fontId="1" fillId="2" borderId="21" xfId="0" applyFont="1" applyFill="1" applyBorder="1" applyAlignment="1"/>
    <xf numFmtId="165" fontId="1" fillId="2" borderId="21" xfId="1" applyNumberFormat="1" applyFont="1" applyFill="1" applyBorder="1" applyAlignment="1"/>
    <xf numFmtId="165" fontId="1" fillId="2" borderId="23" xfId="1" applyNumberFormat="1" applyFont="1" applyFill="1" applyBorder="1"/>
    <xf numFmtId="165" fontId="0" fillId="2" borderId="26" xfId="1" applyNumberFormat="1" applyFont="1" applyFill="1" applyBorder="1"/>
    <xf numFmtId="165" fontId="1" fillId="2" borderId="21" xfId="1" applyNumberFormat="1" applyFont="1" applyFill="1" applyBorder="1"/>
    <xf numFmtId="165" fontId="1" fillId="2" borderId="16" xfId="1" applyNumberFormat="1" applyFont="1" applyFill="1" applyBorder="1"/>
    <xf numFmtId="0" fontId="0" fillId="2" borderId="45" xfId="0" applyFill="1" applyBorder="1" applyAlignment="1">
      <alignment horizontal="center" vertical="center"/>
    </xf>
    <xf numFmtId="165" fontId="0" fillId="2" borderId="35" xfId="1" applyNumberFormat="1" applyFont="1" applyFill="1" applyBorder="1"/>
    <xf numFmtId="0" fontId="0" fillId="2" borderId="7" xfId="0" applyFont="1" applyFill="1" applyBorder="1" applyAlignment="1"/>
    <xf numFmtId="165" fontId="1" fillId="2" borderId="7" xfId="1" applyNumberFormat="1" applyFont="1" applyFill="1" applyBorder="1" applyAlignment="1"/>
    <xf numFmtId="165" fontId="0" fillId="2" borderId="7" xfId="1" applyNumberFormat="1" applyFont="1" applyFill="1" applyBorder="1"/>
    <xf numFmtId="165" fontId="0" fillId="2" borderId="8" xfId="1" applyNumberFormat="1" applyFont="1" applyFill="1" applyBorder="1"/>
    <xf numFmtId="0" fontId="0" fillId="2" borderId="47" xfId="0" applyFill="1" applyBorder="1" applyAlignment="1">
      <alignment horizontal="center" vertical="center"/>
    </xf>
    <xf numFmtId="0" fontId="1" fillId="2" borderId="48" xfId="0" applyNumberFormat="1" applyFont="1" applyFill="1" applyBorder="1"/>
    <xf numFmtId="0" fontId="0" fillId="2" borderId="3" xfId="0" quotePrefix="1" applyNumberFormat="1" applyFont="1" applyFill="1" applyBorder="1" applyAlignment="1">
      <alignment horizontal="right"/>
    </xf>
    <xf numFmtId="0" fontId="1" fillId="2" borderId="33" xfId="0" applyNumberFormat="1" applyFont="1" applyFill="1" applyBorder="1"/>
    <xf numFmtId="0" fontId="0" fillId="2" borderId="35" xfId="0" quotePrefix="1" applyNumberFormat="1" applyFont="1" applyFill="1" applyBorder="1" applyAlignment="1">
      <alignment horizontal="right"/>
    </xf>
    <xf numFmtId="0" fontId="1" fillId="2" borderId="5" xfId="0" applyFont="1" applyFill="1" applyBorder="1" applyAlignment="1">
      <alignment horizontal="center"/>
    </xf>
    <xf numFmtId="165" fontId="8" fillId="0" borderId="1" xfId="1" applyNumberFormat="1" applyFont="1" applyBorder="1" applyAlignment="1">
      <alignment horizontal="right" vertical="center" wrapText="1"/>
    </xf>
    <xf numFmtId="165" fontId="1" fillId="2" borderId="1" xfId="1" applyNumberFormat="1" applyFont="1" applyFill="1" applyBorder="1"/>
    <xf numFmtId="0" fontId="1" fillId="2" borderId="1" xfId="0" applyFont="1" applyFill="1" applyBorder="1" applyAlignment="1">
      <alignment horizontal="center"/>
    </xf>
    <xf numFmtId="0" fontId="0" fillId="0" borderId="32" xfId="0" applyFont="1" applyFill="1" applyBorder="1" applyAlignment="1">
      <alignment horizontal="center"/>
    </xf>
    <xf numFmtId="165" fontId="0" fillId="0" borderId="32" xfId="1" applyNumberFormat="1" applyFont="1" applyFill="1" applyBorder="1" applyAlignment="1">
      <alignment horizontal="center"/>
    </xf>
    <xf numFmtId="165" fontId="0" fillId="0" borderId="32" xfId="1" applyNumberFormat="1" applyFont="1" applyFill="1" applyBorder="1"/>
    <xf numFmtId="0" fontId="4" fillId="2" borderId="0" xfId="0" applyFont="1" applyFill="1" applyBorder="1" applyAlignment="1">
      <alignment horizontal="center" wrapText="1"/>
    </xf>
    <xf numFmtId="0" fontId="0" fillId="2" borderId="0" xfId="0" applyFill="1" applyAlignment="1">
      <alignment wrapText="1"/>
    </xf>
    <xf numFmtId="0" fontId="1" fillId="2" borderId="44" xfId="0" applyFont="1" applyFill="1" applyBorder="1" applyAlignment="1">
      <alignment horizontal="center" vertical="center" wrapText="1"/>
    </xf>
    <xf numFmtId="0" fontId="0" fillId="2" borderId="2" xfId="0" applyFont="1" applyFill="1" applyBorder="1" applyAlignment="1">
      <alignment horizontal="center" vertical="center" wrapText="1"/>
    </xf>
    <xf numFmtId="0" fontId="1" fillId="2" borderId="35" xfId="0" applyFont="1" applyFill="1" applyBorder="1" applyAlignment="1">
      <alignment wrapText="1"/>
    </xf>
    <xf numFmtId="0" fontId="0" fillId="2" borderId="35" xfId="0" applyFont="1" applyFill="1" applyBorder="1" applyAlignment="1">
      <alignment vertical="top" wrapText="1"/>
    </xf>
    <xf numFmtId="0" fontId="0" fillId="2" borderId="35" xfId="0" applyFont="1" applyFill="1" applyBorder="1" applyAlignment="1">
      <alignment wrapText="1"/>
    </xf>
    <xf numFmtId="0" fontId="0" fillId="2" borderId="38" xfId="0" applyFont="1" applyFill="1" applyBorder="1" applyAlignment="1">
      <alignment wrapText="1"/>
    </xf>
    <xf numFmtId="0" fontId="0" fillId="2" borderId="2" xfId="0" quotePrefix="1" applyFont="1" applyFill="1" applyBorder="1" applyAlignment="1">
      <alignment horizontal="justify" vertical="top" wrapText="1"/>
    </xf>
    <xf numFmtId="0" fontId="0" fillId="2" borderId="38" xfId="0" applyFont="1" applyFill="1" applyBorder="1" applyAlignment="1">
      <alignment horizontal="justify" vertical="top" wrapText="1"/>
    </xf>
    <xf numFmtId="0" fontId="0" fillId="2" borderId="38" xfId="0" applyFont="1" applyFill="1" applyBorder="1" applyAlignment="1">
      <alignment vertical="center" wrapText="1"/>
    </xf>
    <xf numFmtId="0" fontId="1" fillId="2" borderId="35" xfId="0" applyFont="1" applyFill="1" applyBorder="1" applyAlignment="1">
      <alignment vertical="center" wrapText="1"/>
    </xf>
    <xf numFmtId="0" fontId="1" fillId="2" borderId="43" xfId="0" applyFont="1" applyFill="1" applyBorder="1" applyAlignment="1">
      <alignment horizontal="center" vertical="center" wrapText="1"/>
    </xf>
    <xf numFmtId="0" fontId="0" fillId="2" borderId="35" xfId="0" applyFont="1" applyFill="1" applyBorder="1" applyAlignment="1">
      <alignment vertical="center" wrapText="1"/>
    </xf>
    <xf numFmtId="0" fontId="0" fillId="2" borderId="2" xfId="0" quotePrefix="1" applyFont="1" applyFill="1" applyBorder="1" applyAlignment="1">
      <alignment wrapText="1"/>
    </xf>
    <xf numFmtId="0" fontId="0" fillId="2" borderId="38" xfId="0" quotePrefix="1" applyFont="1" applyFill="1" applyBorder="1" applyAlignment="1">
      <alignment wrapText="1"/>
    </xf>
    <xf numFmtId="0" fontId="0" fillId="2" borderId="16" xfId="0" applyFont="1" applyFill="1" applyBorder="1" applyAlignment="1">
      <alignment wrapText="1"/>
    </xf>
    <xf numFmtId="0" fontId="0" fillId="2" borderId="0" xfId="0" applyFont="1" applyFill="1" applyBorder="1" applyAlignment="1">
      <alignment wrapText="1"/>
    </xf>
    <xf numFmtId="0" fontId="6" fillId="2" borderId="2" xfId="0" applyFont="1" applyFill="1" applyBorder="1" applyAlignment="1">
      <alignment wrapText="1"/>
    </xf>
    <xf numFmtId="0" fontId="1" fillId="2" borderId="0" xfId="0" applyFont="1" applyFill="1" applyBorder="1" applyAlignment="1">
      <alignment wrapText="1"/>
    </xf>
    <xf numFmtId="0" fontId="1" fillId="2" borderId="0" xfId="0" applyFont="1" applyFill="1" applyBorder="1" applyAlignment="1">
      <alignment horizontal="left" wrapText="1"/>
    </xf>
    <xf numFmtId="0" fontId="0" fillId="2" borderId="2" xfId="0" applyFont="1" applyFill="1" applyBorder="1" applyAlignment="1">
      <alignment horizontal="left" wrapText="1"/>
    </xf>
    <xf numFmtId="0" fontId="0" fillId="2" borderId="37" xfId="0" applyFont="1" applyFill="1" applyBorder="1" applyAlignment="1">
      <alignment horizontal="left" wrapText="1"/>
    </xf>
    <xf numFmtId="0" fontId="1" fillId="2" borderId="2" xfId="0" applyFont="1" applyFill="1" applyBorder="1" applyAlignment="1">
      <alignment horizontal="left" wrapText="1"/>
    </xf>
    <xf numFmtId="0" fontId="1" fillId="2" borderId="38" xfId="0" applyFont="1" applyFill="1" applyBorder="1" applyAlignment="1">
      <alignment horizontal="left" wrapText="1"/>
    </xf>
    <xf numFmtId="0" fontId="1" fillId="2" borderId="37" xfId="0" applyFont="1" applyFill="1" applyBorder="1" applyAlignment="1">
      <alignment horizontal="left" wrapText="1"/>
    </xf>
    <xf numFmtId="0" fontId="0" fillId="2" borderId="37" xfId="0" applyFont="1" applyFill="1" applyBorder="1" applyAlignment="1">
      <alignment wrapText="1"/>
    </xf>
    <xf numFmtId="0" fontId="0" fillId="2" borderId="34" xfId="0" applyFont="1" applyFill="1" applyBorder="1" applyAlignment="1">
      <alignment wrapText="1"/>
    </xf>
    <xf numFmtId="0" fontId="6" fillId="2" borderId="0" xfId="0" applyFont="1" applyFill="1" applyBorder="1" applyAlignment="1">
      <alignment wrapText="1"/>
    </xf>
    <xf numFmtId="0" fontId="0" fillId="2" borderId="0" xfId="0" quotePrefix="1" applyFont="1" applyFill="1" applyBorder="1" applyAlignment="1">
      <alignment wrapText="1"/>
    </xf>
    <xf numFmtId="0" fontId="0" fillId="2" borderId="37" xfId="0" quotePrefix="1" applyFont="1" applyFill="1" applyBorder="1" applyAlignment="1">
      <alignment wrapText="1"/>
    </xf>
    <xf numFmtId="0" fontId="0" fillId="2" borderId="1" xfId="0" applyFont="1" applyFill="1" applyBorder="1" applyAlignment="1">
      <alignment wrapText="1"/>
    </xf>
    <xf numFmtId="0" fontId="0" fillId="2" borderId="12" xfId="0" applyFill="1" applyBorder="1" applyAlignment="1">
      <alignment horizontal="center"/>
    </xf>
    <xf numFmtId="0" fontId="0" fillId="2" borderId="13" xfId="0" applyFill="1" applyBorder="1" applyAlignment="1">
      <alignment horizontal="center"/>
    </xf>
    <xf numFmtId="0" fontId="1" fillId="2" borderId="48" xfId="0" quotePrefix="1" applyFont="1" applyFill="1" applyBorder="1" applyAlignment="1">
      <alignment horizontal="right"/>
    </xf>
    <xf numFmtId="0" fontId="1" fillId="2" borderId="3" xfId="0" applyFont="1" applyFill="1" applyBorder="1" applyAlignment="1">
      <alignment horizontal="right"/>
    </xf>
    <xf numFmtId="165" fontId="1" fillId="2" borderId="57" xfId="1" applyNumberFormat="1" applyFont="1" applyFill="1" applyBorder="1" applyAlignment="1">
      <alignment horizontal="center" vertical="center" wrapText="1"/>
    </xf>
    <xf numFmtId="165" fontId="1" fillId="2" borderId="58" xfId="1" applyNumberFormat="1" applyFont="1" applyFill="1" applyBorder="1" applyAlignment="1">
      <alignment horizontal="center" vertical="center"/>
    </xf>
    <xf numFmtId="0" fontId="1" fillId="2" borderId="1" xfId="0" applyFont="1" applyFill="1" applyBorder="1" applyAlignment="1">
      <alignment horizontal="center"/>
    </xf>
    <xf numFmtId="0" fontId="1" fillId="2" borderId="0" xfId="0" applyFont="1" applyFill="1" applyBorder="1" applyAlignment="1">
      <alignment horizontal="left"/>
    </xf>
    <xf numFmtId="0" fontId="1" fillId="2" borderId="2" xfId="0" applyFont="1" applyFill="1" applyBorder="1" applyAlignment="1">
      <alignment horizontal="left"/>
    </xf>
    <xf numFmtId="0" fontId="1" fillId="2" borderId="4" xfId="0" applyFont="1" applyFill="1" applyBorder="1" applyAlignment="1">
      <alignment horizontal="center"/>
    </xf>
    <xf numFmtId="0" fontId="1" fillId="2" borderId="0" xfId="0" applyFont="1" applyFill="1" applyBorder="1" applyAlignment="1">
      <alignment horizontal="center"/>
    </xf>
    <xf numFmtId="0" fontId="1" fillId="2" borderId="2" xfId="0" applyFont="1" applyFill="1" applyBorder="1" applyAlignment="1">
      <alignment horizontal="center"/>
    </xf>
    <xf numFmtId="0" fontId="1" fillId="2" borderId="34" xfId="0" applyFont="1" applyFill="1" applyBorder="1" applyAlignment="1">
      <alignment horizontal="left"/>
    </xf>
    <xf numFmtId="0" fontId="1" fillId="2" borderId="35" xfId="0" applyFont="1" applyFill="1" applyBorder="1" applyAlignment="1">
      <alignment horizontal="left"/>
    </xf>
    <xf numFmtId="0" fontId="1" fillId="2" borderId="33" xfId="0" quotePrefix="1" applyFont="1" applyFill="1" applyBorder="1" applyAlignment="1">
      <alignment horizontal="left"/>
    </xf>
    <xf numFmtId="0" fontId="1" fillId="2" borderId="34" xfId="0" quotePrefix="1" applyFont="1" applyFill="1" applyBorder="1" applyAlignment="1">
      <alignment horizontal="left"/>
    </xf>
    <xf numFmtId="0" fontId="4" fillId="2" borderId="0" xfId="0" applyFont="1" applyFill="1" applyAlignment="1">
      <alignment horizontal="center"/>
    </xf>
    <xf numFmtId="0" fontId="4" fillId="2" borderId="0" xfId="0" applyFont="1" applyFill="1" applyBorder="1" applyAlignment="1">
      <alignment horizontal="center"/>
    </xf>
    <xf numFmtId="0" fontId="6" fillId="2" borderId="33" xfId="0" applyFont="1" applyFill="1" applyBorder="1" applyAlignment="1">
      <alignment horizontal="left"/>
    </xf>
    <xf numFmtId="0" fontId="6" fillId="2" borderId="34" xfId="0" applyFont="1" applyFill="1" applyBorder="1" applyAlignment="1">
      <alignment horizontal="left"/>
    </xf>
    <xf numFmtId="0" fontId="6" fillId="2" borderId="35" xfId="0" applyFont="1" applyFill="1" applyBorder="1" applyAlignment="1">
      <alignment horizontal="left"/>
    </xf>
    <xf numFmtId="0" fontId="1" fillId="2" borderId="5" xfId="0" applyFont="1" applyFill="1" applyBorder="1" applyAlignment="1">
      <alignment horizontal="center"/>
    </xf>
    <xf numFmtId="165" fontId="1" fillId="2" borderId="56" xfId="1" applyNumberFormat="1" applyFont="1" applyFill="1" applyBorder="1" applyAlignment="1">
      <alignment horizontal="center" wrapText="1"/>
    </xf>
    <xf numFmtId="165" fontId="1" fillId="2" borderId="23" xfId="1" applyNumberFormat="1" applyFont="1" applyFill="1" applyBorder="1" applyAlignment="1">
      <alignment horizontal="center" wrapText="1"/>
    </xf>
    <xf numFmtId="166" fontId="1" fillId="2" borderId="0" xfId="1" applyNumberFormat="1" applyFont="1" applyFill="1" applyAlignment="1">
      <alignment horizontal="center" vertical="center"/>
    </xf>
    <xf numFmtId="0" fontId="1" fillId="2" borderId="6"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21" xfId="0" applyFont="1" applyFill="1" applyBorder="1" applyAlignment="1">
      <alignment horizontal="center" vertical="center"/>
    </xf>
    <xf numFmtId="0" fontId="1" fillId="2" borderId="8" xfId="0" applyFont="1" applyFill="1" applyBorder="1" applyAlignment="1">
      <alignment horizontal="center"/>
    </xf>
    <xf numFmtId="0" fontId="1" fillId="2" borderId="7" xfId="0" applyFont="1" applyFill="1" applyBorder="1" applyAlignment="1">
      <alignment horizontal="center"/>
    </xf>
    <xf numFmtId="0" fontId="1" fillId="2" borderId="20" xfId="0" applyFont="1" applyFill="1" applyBorder="1" applyAlignment="1">
      <alignment horizontal="center"/>
    </xf>
    <xf numFmtId="0" fontId="1" fillId="2" borderId="21" xfId="0" applyFont="1" applyFill="1" applyBorder="1" applyAlignment="1">
      <alignment horizontal="center"/>
    </xf>
    <xf numFmtId="0" fontId="1" fillId="2" borderId="29" xfId="0" applyFont="1" applyFill="1" applyBorder="1" applyAlignment="1">
      <alignment horizontal="center"/>
    </xf>
    <xf numFmtId="0" fontId="1" fillId="2" borderId="6" xfId="0" applyFont="1" applyFill="1" applyBorder="1" applyAlignment="1">
      <alignment horizontal="center"/>
    </xf>
    <xf numFmtId="0" fontId="1" fillId="2" borderId="46" xfId="0" applyFont="1" applyFill="1" applyBorder="1" applyAlignment="1">
      <alignment horizontal="center"/>
    </xf>
    <xf numFmtId="0" fontId="1" fillId="2" borderId="37" xfId="0" applyFont="1" applyFill="1" applyBorder="1" applyAlignment="1">
      <alignment horizontal="center"/>
    </xf>
    <xf numFmtId="0" fontId="1" fillId="2" borderId="9" xfId="0" applyFont="1" applyFill="1" applyBorder="1" applyAlignment="1">
      <alignment horizontal="center"/>
    </xf>
    <xf numFmtId="165" fontId="1" fillId="2" borderId="7" xfId="1" applyNumberFormat="1" applyFont="1" applyFill="1" applyBorder="1" applyAlignment="1">
      <alignment horizontal="center" wrapText="1"/>
    </xf>
    <xf numFmtId="165" fontId="1" fillId="2" borderId="21" xfId="1" applyNumberFormat="1" applyFont="1" applyFill="1" applyBorder="1" applyAlignment="1">
      <alignment horizontal="center" wrapText="1"/>
    </xf>
    <xf numFmtId="165" fontId="1" fillId="2" borderId="12" xfId="1" applyNumberFormat="1" applyFont="1" applyFill="1" applyBorder="1" applyAlignment="1">
      <alignment horizontal="center" vertical="center" wrapText="1"/>
    </xf>
    <xf numFmtId="165" fontId="1" fillId="2" borderId="26" xfId="1" applyNumberFormat="1" applyFont="1" applyFill="1" applyBorder="1" applyAlignment="1">
      <alignment horizontal="center" vertical="center"/>
    </xf>
    <xf numFmtId="165" fontId="1" fillId="2" borderId="49" xfId="1" applyNumberFormat="1" applyFont="1" applyFill="1" applyBorder="1" applyAlignment="1">
      <alignment horizontal="center" wrapText="1"/>
    </xf>
    <xf numFmtId="165" fontId="1" fillId="2" borderId="16" xfId="1" applyNumberFormat="1" applyFont="1" applyFill="1" applyBorder="1" applyAlignment="1">
      <alignment horizontal="center" wrapText="1"/>
    </xf>
    <xf numFmtId="0" fontId="1" fillId="2" borderId="47"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10" xfId="0" applyFont="1" applyFill="1" applyBorder="1" applyAlignment="1">
      <alignment horizontal="center"/>
    </xf>
    <xf numFmtId="165" fontId="1" fillId="2" borderId="0" xfId="1" applyNumberFormat="1" applyFont="1" applyFill="1" applyBorder="1" applyAlignment="1">
      <alignment horizontal="center" vertical="center"/>
    </xf>
    <xf numFmtId="165" fontId="1" fillId="2" borderId="30" xfId="1" applyNumberFormat="1" applyFont="1" applyFill="1" applyBorder="1" applyAlignment="1">
      <alignment horizontal="center" vertical="center" wrapText="1"/>
    </xf>
    <xf numFmtId="165" fontId="1" fillId="2" borderId="25" xfId="1" applyNumberFormat="1" applyFont="1" applyFill="1" applyBorder="1" applyAlignment="1">
      <alignment horizontal="center" vertical="center"/>
    </xf>
    <xf numFmtId="0" fontId="9" fillId="0" borderId="1" xfId="0" applyFont="1" applyBorder="1" applyAlignment="1">
      <alignment horizontal="center" vertical="center" wrapText="1"/>
    </xf>
    <xf numFmtId="0" fontId="9" fillId="0" borderId="32" xfId="0" applyFont="1" applyBorder="1" applyAlignment="1">
      <alignment horizontal="center" vertical="center" wrapText="1"/>
    </xf>
    <xf numFmtId="0" fontId="9" fillId="0" borderId="13" xfId="0" applyFont="1" applyBorder="1" applyAlignment="1">
      <alignment horizontal="center" vertical="center" wrapText="1"/>
    </xf>
    <xf numFmtId="0" fontId="8"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 fillId="2" borderId="37" xfId="0" quotePrefix="1" applyFont="1" applyFill="1" applyBorder="1" applyAlignment="1">
      <alignment horizontal="center"/>
    </xf>
    <xf numFmtId="0" fontId="0" fillId="2" borderId="37" xfId="0" quotePrefix="1" applyFont="1" applyFill="1" applyBorder="1" applyAlignment="1">
      <alignment horizontal="center"/>
    </xf>
    <xf numFmtId="0" fontId="1" fillId="2" borderId="48" xfId="0" applyFont="1" applyFill="1" applyBorder="1"/>
    <xf numFmtId="0" fontId="1" fillId="2" borderId="27" xfId="0" applyFont="1" applyFill="1" applyBorder="1" applyAlignment="1">
      <alignment horizontal="left"/>
    </xf>
    <xf numFmtId="0" fontId="0" fillId="2" borderId="3" xfId="0" quotePrefix="1" applyFont="1" applyFill="1" applyBorder="1" applyAlignment="1">
      <alignment vertical="top" wrapText="1"/>
    </xf>
    <xf numFmtId="0" fontId="1" fillId="2" borderId="38" xfId="0" applyFont="1" applyFill="1" applyBorder="1" applyAlignment="1">
      <alignment wrapText="1"/>
    </xf>
    <xf numFmtId="0" fontId="0" fillId="2" borderId="27" xfId="0" applyFont="1" applyFill="1" applyBorder="1"/>
    <xf numFmtId="0" fontId="0" fillId="2" borderId="3" xfId="0" applyFont="1" applyFill="1" applyBorder="1" applyAlignment="1">
      <alignment wrapText="1"/>
    </xf>
    <xf numFmtId="0" fontId="1" fillId="2" borderId="27" xfId="0" applyFont="1" applyFill="1" applyBorder="1"/>
    <xf numFmtId="0" fontId="1" fillId="2" borderId="3" xfId="0" applyFont="1" applyFill="1" applyBorder="1" applyAlignment="1">
      <alignment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35718</xdr:colOff>
      <xdr:row>1</xdr:row>
      <xdr:rowOff>8404</xdr:rowOff>
    </xdr:from>
    <xdr:to>
      <xdr:col>8</xdr:col>
      <xdr:colOff>761999</xdr:colOff>
      <xdr:row>5</xdr:row>
      <xdr:rowOff>176492</xdr:rowOff>
    </xdr:to>
    <xdr:pic>
      <xdr:nvPicPr>
        <xdr:cNvPr id="2" name="Picture 1"/>
        <xdr:cNvPicPr/>
      </xdr:nvPicPr>
      <xdr:blipFill>
        <a:blip xmlns:r="http://schemas.openxmlformats.org/officeDocument/2006/relationships" r:embed="rId1"/>
        <a:srcRect/>
        <a:stretch>
          <a:fillRect/>
        </a:stretch>
      </xdr:blipFill>
      <xdr:spPr bwMode="auto">
        <a:xfrm>
          <a:off x="797718" y="198904"/>
          <a:ext cx="8131969" cy="930088"/>
        </a:xfrm>
        <a:prstGeom prst="rect">
          <a:avLst/>
        </a:prstGeom>
        <a:noFill/>
        <a:ln w="9525">
          <a:noFill/>
          <a:miter lim="800000"/>
          <a:headEnd/>
          <a:tailEnd/>
        </a:ln>
        <a:effectLst/>
      </xdr:spPr>
    </xdr:pic>
    <xdr:clientData/>
  </xdr:twoCellAnchor>
  <xdr:twoCellAnchor editAs="oneCell">
    <xdr:from>
      <xdr:col>4</xdr:col>
      <xdr:colOff>11905</xdr:colOff>
      <xdr:row>594</xdr:row>
      <xdr:rowOff>107156</xdr:rowOff>
    </xdr:from>
    <xdr:to>
      <xdr:col>8</xdr:col>
      <xdr:colOff>440532</xdr:colOff>
      <xdr:row>598</xdr:row>
      <xdr:rowOff>166688</xdr:rowOff>
    </xdr:to>
    <xdr:pic>
      <xdr:nvPicPr>
        <xdr:cNvPr id="3" name="Picture 2"/>
        <xdr:cNvPicPr>
          <a:picLocks noChangeAspect="1"/>
        </xdr:cNvPicPr>
      </xdr:nvPicPr>
      <xdr:blipFill>
        <a:blip xmlns:r="http://schemas.openxmlformats.org/officeDocument/2006/relationships" r:embed="rId2"/>
        <a:stretch>
          <a:fillRect/>
        </a:stretch>
      </xdr:blipFill>
      <xdr:spPr>
        <a:xfrm>
          <a:off x="1095374" y="146232562"/>
          <a:ext cx="7512846" cy="8215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8:I590"/>
  <sheetViews>
    <sheetView tabSelected="1" topLeftCell="A49" zoomScale="80" zoomScaleNormal="80" zoomScaleSheetLayoutView="85" workbookViewId="0">
      <selection activeCell="E17" sqref="E17"/>
    </sheetView>
  </sheetViews>
  <sheetFormatPr defaultColWidth="9" defaultRowHeight="15" x14ac:dyDescent="0.25"/>
  <cols>
    <col min="1" max="1" width="4" style="116" customWidth="1"/>
    <col min="2" max="2" width="6.42578125" style="119" customWidth="1"/>
    <col min="3" max="3" width="1.140625" style="116" customWidth="1"/>
    <col min="4" max="4" width="4.85546875" style="116" customWidth="1"/>
    <col min="5" max="5" width="71" style="196" customWidth="1"/>
    <col min="6" max="6" width="6.140625" style="119" customWidth="1"/>
    <col min="7" max="7" width="10.7109375" style="119" customWidth="1"/>
    <col min="8" max="8" width="18.42578125" style="114" customWidth="1"/>
    <col min="9" max="9" width="20.7109375" style="114" bestFit="1" customWidth="1"/>
    <col min="10" max="16384" width="9" style="116"/>
  </cols>
  <sheetData>
    <row r="8" spans="2:9" ht="18.75" x14ac:dyDescent="0.3">
      <c r="B8" s="243" t="s">
        <v>421</v>
      </c>
      <c r="C8" s="243"/>
      <c r="D8" s="243"/>
      <c r="E8" s="243"/>
      <c r="F8" s="243"/>
      <c r="G8" s="243"/>
      <c r="H8" s="243"/>
      <c r="I8" s="243"/>
    </row>
    <row r="9" spans="2:9" ht="18.75" x14ac:dyDescent="0.3">
      <c r="B9" s="243" t="s">
        <v>338</v>
      </c>
      <c r="C9" s="243"/>
      <c r="D9" s="243"/>
      <c r="E9" s="243"/>
      <c r="F9" s="243"/>
      <c r="G9" s="243"/>
      <c r="H9" s="243"/>
      <c r="I9" s="243"/>
    </row>
    <row r="10" spans="2:9" ht="18.75" x14ac:dyDescent="0.3">
      <c r="B10" s="244" t="s">
        <v>339</v>
      </c>
      <c r="C10" s="244"/>
      <c r="D10" s="244"/>
      <c r="E10" s="244"/>
      <c r="F10" s="244"/>
      <c r="G10" s="244"/>
      <c r="H10" s="244"/>
      <c r="I10" s="244"/>
    </row>
    <row r="11" spans="2:9" ht="9.6" customHeight="1" x14ac:dyDescent="0.3">
      <c r="B11" s="117"/>
      <c r="C11" s="117"/>
      <c r="D11" s="117"/>
      <c r="E11" s="195"/>
      <c r="F11" s="117"/>
      <c r="G11" s="117"/>
    </row>
    <row r="12" spans="2:9" ht="22.15" customHeight="1" thickBot="1" x14ac:dyDescent="0.3">
      <c r="H12" s="251"/>
      <c r="I12" s="251"/>
    </row>
    <row r="13" spans="2:9" ht="14.45" customHeight="1" x14ac:dyDescent="0.25">
      <c r="B13" s="252" t="s">
        <v>0</v>
      </c>
      <c r="C13" s="254" t="s">
        <v>1</v>
      </c>
      <c r="D13" s="254"/>
      <c r="E13" s="254"/>
      <c r="F13" s="256" t="s">
        <v>2</v>
      </c>
      <c r="G13" s="257"/>
      <c r="H13" s="249" t="s">
        <v>402</v>
      </c>
      <c r="I13" s="231" t="s">
        <v>403</v>
      </c>
    </row>
    <row r="14" spans="2:9" ht="15.75" thickBot="1" x14ac:dyDescent="0.3">
      <c r="B14" s="253"/>
      <c r="C14" s="255"/>
      <c r="D14" s="255"/>
      <c r="E14" s="255"/>
      <c r="F14" s="120" t="s">
        <v>102</v>
      </c>
      <c r="G14" s="102" t="s">
        <v>3</v>
      </c>
      <c r="H14" s="250"/>
      <c r="I14" s="232"/>
    </row>
    <row r="15" spans="2:9" ht="15.75" thickBot="1" x14ac:dyDescent="0.3">
      <c r="B15" s="121" t="s">
        <v>7</v>
      </c>
      <c r="C15" s="122" t="s">
        <v>127</v>
      </c>
      <c r="D15" s="123"/>
      <c r="E15" s="197"/>
      <c r="F15" s="227"/>
      <c r="G15" s="227"/>
      <c r="H15" s="48"/>
      <c r="I15" s="157"/>
    </row>
    <row r="16" spans="2:9" x14ac:dyDescent="0.25">
      <c r="B16" s="113"/>
      <c r="C16" s="10" t="s">
        <v>9</v>
      </c>
      <c r="D16" s="31"/>
      <c r="E16" s="198"/>
      <c r="F16" s="228"/>
      <c r="G16" s="228"/>
      <c r="H16" s="48"/>
      <c r="I16" s="48"/>
    </row>
    <row r="17" spans="2:9" x14ac:dyDescent="0.25">
      <c r="B17" s="50">
        <v>1</v>
      </c>
      <c r="C17" s="51" t="s">
        <v>4</v>
      </c>
      <c r="D17" s="52"/>
      <c r="E17" s="199"/>
      <c r="F17" s="54"/>
      <c r="G17" s="54"/>
      <c r="H17" s="73"/>
      <c r="I17" s="73"/>
    </row>
    <row r="18" spans="2:9" x14ac:dyDescent="0.25">
      <c r="B18" s="1"/>
      <c r="C18" s="18"/>
      <c r="D18" s="33" t="s">
        <v>5</v>
      </c>
      <c r="E18" s="3"/>
      <c r="F18" s="1">
        <v>1</v>
      </c>
      <c r="G18" s="1" t="s">
        <v>29</v>
      </c>
      <c r="H18" s="48">
        <f>473805*14000</f>
        <v>6633270000</v>
      </c>
      <c r="I18" s="48">
        <f>H18*F18</f>
        <v>6633270000</v>
      </c>
    </row>
    <row r="19" spans="2:9" ht="30" x14ac:dyDescent="0.25">
      <c r="B19" s="1"/>
      <c r="C19" s="18"/>
      <c r="D19" s="33"/>
      <c r="E19" s="34" t="s">
        <v>135</v>
      </c>
      <c r="F19" s="1"/>
      <c r="G19" s="1"/>
      <c r="H19" s="48"/>
      <c r="I19" s="48"/>
    </row>
    <row r="20" spans="2:9" ht="45" x14ac:dyDescent="0.25">
      <c r="B20" s="56"/>
      <c r="C20" s="57"/>
      <c r="D20" s="58"/>
      <c r="E20" s="59" t="s">
        <v>136</v>
      </c>
      <c r="F20" s="56"/>
      <c r="G20" s="56"/>
      <c r="H20" s="96"/>
      <c r="I20" s="96"/>
    </row>
    <row r="21" spans="2:9" x14ac:dyDescent="0.25">
      <c r="B21" s="62"/>
      <c r="C21" s="66"/>
      <c r="D21" s="67" t="s">
        <v>31</v>
      </c>
      <c r="E21" s="200" t="s">
        <v>6</v>
      </c>
      <c r="F21" s="62">
        <v>1</v>
      </c>
      <c r="G21" s="62" t="s">
        <v>29</v>
      </c>
      <c r="H21" s="73">
        <f>8646*14000</f>
        <v>121044000</v>
      </c>
      <c r="I21" s="48">
        <f>H21*F21</f>
        <v>121044000</v>
      </c>
    </row>
    <row r="22" spans="2:9" ht="88.5" customHeight="1" x14ac:dyDescent="0.25">
      <c r="B22" s="56"/>
      <c r="C22" s="57"/>
      <c r="D22" s="58"/>
      <c r="E22" s="65" t="s">
        <v>368</v>
      </c>
      <c r="F22" s="56"/>
      <c r="G22" s="56"/>
      <c r="H22" s="96"/>
      <c r="I22" s="96"/>
    </row>
    <row r="23" spans="2:9" ht="14.25" customHeight="1" x14ac:dyDescent="0.25">
      <c r="B23" s="1"/>
      <c r="C23" s="18"/>
      <c r="D23" s="33" t="s">
        <v>112</v>
      </c>
      <c r="E23" s="35" t="s">
        <v>123</v>
      </c>
      <c r="F23" s="1">
        <v>1</v>
      </c>
      <c r="G23" s="1" t="s">
        <v>29</v>
      </c>
      <c r="H23" s="48">
        <f>14410*14000</f>
        <v>201740000</v>
      </c>
      <c r="I23" s="48">
        <f>H23*F23</f>
        <v>201740000</v>
      </c>
    </row>
    <row r="24" spans="2:9" x14ac:dyDescent="0.25">
      <c r="B24" s="1"/>
      <c r="C24" s="18"/>
      <c r="D24" s="33"/>
      <c r="E24" s="14" t="s">
        <v>137</v>
      </c>
      <c r="F24" s="1"/>
      <c r="G24" s="1"/>
      <c r="H24" s="48"/>
      <c r="I24" s="48"/>
    </row>
    <row r="25" spans="2:9" x14ac:dyDescent="0.25">
      <c r="B25" s="56"/>
      <c r="C25" s="57"/>
      <c r="D25" s="58"/>
      <c r="E25" s="65" t="s">
        <v>138</v>
      </c>
      <c r="F25" s="56"/>
      <c r="G25" s="56"/>
      <c r="H25" s="96"/>
      <c r="I25" s="96"/>
    </row>
    <row r="26" spans="2:9" x14ac:dyDescent="0.25">
      <c r="B26" s="1"/>
      <c r="C26" s="18"/>
      <c r="D26" s="33"/>
      <c r="E26" s="35" t="s">
        <v>139</v>
      </c>
      <c r="F26" s="1"/>
      <c r="G26" s="1"/>
      <c r="H26" s="48"/>
      <c r="I26" s="48"/>
    </row>
    <row r="27" spans="2:9" x14ac:dyDescent="0.25">
      <c r="B27" s="1"/>
      <c r="C27" s="18"/>
      <c r="D27" s="33"/>
      <c r="E27" s="35" t="s">
        <v>140</v>
      </c>
      <c r="F27" s="1"/>
      <c r="G27" s="1"/>
      <c r="H27" s="48"/>
      <c r="I27" s="48"/>
    </row>
    <row r="28" spans="2:9" x14ac:dyDescent="0.25">
      <c r="B28" s="1"/>
      <c r="C28" s="18"/>
      <c r="D28" s="33"/>
      <c r="E28" s="35" t="s">
        <v>141</v>
      </c>
      <c r="F28" s="1"/>
      <c r="G28" s="1"/>
      <c r="H28" s="48"/>
      <c r="I28" s="48"/>
    </row>
    <row r="29" spans="2:9" x14ac:dyDescent="0.25">
      <c r="B29" s="1"/>
      <c r="C29" s="18"/>
      <c r="D29" s="33"/>
      <c r="E29" s="35" t="s">
        <v>142</v>
      </c>
      <c r="F29" s="1"/>
      <c r="G29" s="1"/>
      <c r="H29" s="48"/>
      <c r="I29" s="48"/>
    </row>
    <row r="30" spans="2:9" x14ac:dyDescent="0.25">
      <c r="B30" s="1"/>
      <c r="C30" s="18"/>
      <c r="D30" s="33"/>
      <c r="E30" s="35" t="s">
        <v>143</v>
      </c>
      <c r="F30" s="1"/>
      <c r="G30" s="1"/>
      <c r="H30" s="48"/>
      <c r="I30" s="48"/>
    </row>
    <row r="31" spans="2:9" x14ac:dyDescent="0.25">
      <c r="B31" s="1"/>
      <c r="C31" s="18"/>
      <c r="D31" s="33"/>
      <c r="E31" s="35" t="s">
        <v>144</v>
      </c>
      <c r="F31" s="1"/>
      <c r="G31" s="1"/>
      <c r="H31" s="48"/>
      <c r="I31" s="48"/>
    </row>
    <row r="32" spans="2:9" x14ac:dyDescent="0.25">
      <c r="B32" s="1"/>
      <c r="C32" s="18"/>
      <c r="D32" s="33"/>
      <c r="E32" s="35" t="s">
        <v>145</v>
      </c>
      <c r="F32" s="1"/>
      <c r="G32" s="1"/>
      <c r="H32" s="48"/>
      <c r="I32" s="48"/>
    </row>
    <row r="33" spans="2:9" x14ac:dyDescent="0.25">
      <c r="B33" s="1"/>
      <c r="C33" s="18"/>
      <c r="D33" s="33"/>
      <c r="E33" s="35" t="s">
        <v>146</v>
      </c>
      <c r="F33" s="1"/>
      <c r="G33" s="1"/>
      <c r="H33" s="48"/>
      <c r="I33" s="48"/>
    </row>
    <row r="34" spans="2:9" x14ac:dyDescent="0.25">
      <c r="B34" s="1"/>
      <c r="C34" s="18"/>
      <c r="D34" s="33"/>
      <c r="E34" s="35" t="s">
        <v>147</v>
      </c>
      <c r="F34" s="1"/>
      <c r="G34" s="1"/>
      <c r="H34" s="48"/>
      <c r="I34" s="48"/>
    </row>
    <row r="35" spans="2:9" x14ac:dyDescent="0.25">
      <c r="B35" s="1"/>
      <c r="C35" s="18"/>
      <c r="D35" s="33"/>
      <c r="E35" s="35" t="s">
        <v>148</v>
      </c>
      <c r="F35" s="1"/>
      <c r="G35" s="1"/>
      <c r="H35" s="48"/>
      <c r="I35" s="48"/>
    </row>
    <row r="36" spans="2:9" x14ac:dyDescent="0.25">
      <c r="B36" s="1"/>
      <c r="C36" s="18"/>
      <c r="D36" s="33"/>
      <c r="E36" s="35" t="s">
        <v>149</v>
      </c>
      <c r="F36" s="1"/>
      <c r="G36" s="1"/>
      <c r="H36" s="48"/>
      <c r="I36" s="48"/>
    </row>
    <row r="37" spans="2:9" x14ac:dyDescent="0.25">
      <c r="B37" s="1"/>
      <c r="C37" s="18"/>
      <c r="D37" s="33"/>
      <c r="E37" s="35"/>
      <c r="F37" s="1"/>
      <c r="G37" s="1"/>
      <c r="H37" s="48"/>
      <c r="I37" s="48"/>
    </row>
    <row r="38" spans="2:9" x14ac:dyDescent="0.25">
      <c r="B38" s="1"/>
      <c r="C38" s="18"/>
      <c r="D38" s="33"/>
      <c r="E38" s="14" t="s">
        <v>150</v>
      </c>
      <c r="F38" s="1"/>
      <c r="G38" s="1"/>
      <c r="H38" s="48"/>
      <c r="I38" s="48"/>
    </row>
    <row r="39" spans="2:9" x14ac:dyDescent="0.25">
      <c r="B39" s="1"/>
      <c r="C39" s="18"/>
      <c r="D39" s="33"/>
      <c r="E39" s="35" t="s">
        <v>151</v>
      </c>
      <c r="F39" s="1"/>
      <c r="G39" s="1"/>
      <c r="H39" s="48"/>
      <c r="I39" s="48"/>
    </row>
    <row r="40" spans="2:9" x14ac:dyDescent="0.25">
      <c r="B40" s="1"/>
      <c r="C40" s="18"/>
      <c r="D40" s="33"/>
      <c r="E40" s="35" t="s">
        <v>152</v>
      </c>
      <c r="F40" s="1"/>
      <c r="G40" s="1"/>
      <c r="H40" s="48"/>
      <c r="I40" s="48"/>
    </row>
    <row r="41" spans="2:9" x14ac:dyDescent="0.25">
      <c r="B41" s="1"/>
      <c r="C41" s="18"/>
      <c r="D41" s="33"/>
      <c r="E41" s="35" t="s">
        <v>153</v>
      </c>
      <c r="F41" s="1"/>
      <c r="G41" s="1"/>
      <c r="H41" s="48"/>
      <c r="I41" s="48"/>
    </row>
    <row r="42" spans="2:9" x14ac:dyDescent="0.25">
      <c r="B42" s="1"/>
      <c r="C42" s="18"/>
      <c r="D42" s="33"/>
      <c r="E42" s="35" t="s">
        <v>154</v>
      </c>
      <c r="F42" s="1"/>
      <c r="G42" s="1"/>
      <c r="H42" s="48"/>
      <c r="I42" s="48"/>
    </row>
    <row r="43" spans="2:9" x14ac:dyDescent="0.25">
      <c r="B43" s="1"/>
      <c r="C43" s="18"/>
      <c r="D43" s="33"/>
      <c r="E43" s="35" t="s">
        <v>155</v>
      </c>
      <c r="F43" s="1"/>
      <c r="G43" s="1"/>
      <c r="H43" s="48"/>
      <c r="I43" s="48"/>
    </row>
    <row r="44" spans="2:9" x14ac:dyDescent="0.25">
      <c r="B44" s="56"/>
      <c r="C44" s="57"/>
      <c r="D44" s="58"/>
      <c r="E44" s="65" t="s">
        <v>156</v>
      </c>
      <c r="F44" s="56"/>
      <c r="G44" s="56"/>
      <c r="H44" s="96"/>
      <c r="I44" s="96"/>
    </row>
    <row r="45" spans="2:9" x14ac:dyDescent="0.25">
      <c r="B45" s="1"/>
      <c r="C45" s="18"/>
      <c r="D45" s="33"/>
      <c r="E45" s="35" t="s">
        <v>157</v>
      </c>
      <c r="F45" s="1"/>
      <c r="G45" s="1"/>
      <c r="H45" s="48"/>
      <c r="I45" s="48"/>
    </row>
    <row r="46" spans="2:9" x14ac:dyDescent="0.25">
      <c r="B46" s="1"/>
      <c r="C46" s="18"/>
      <c r="D46" s="33"/>
      <c r="E46" s="35" t="s">
        <v>158</v>
      </c>
      <c r="F46" s="1"/>
      <c r="G46" s="1"/>
      <c r="H46" s="48"/>
      <c r="I46" s="48"/>
    </row>
    <row r="47" spans="2:9" x14ac:dyDescent="0.25">
      <c r="B47" s="1"/>
      <c r="C47" s="18"/>
      <c r="D47" s="33"/>
      <c r="E47" s="35" t="s">
        <v>159</v>
      </c>
      <c r="F47" s="1"/>
      <c r="G47" s="1"/>
      <c r="H47" s="48"/>
      <c r="I47" s="48"/>
    </row>
    <row r="48" spans="2:9" x14ac:dyDescent="0.25">
      <c r="B48" s="1"/>
      <c r="C48" s="18"/>
      <c r="D48" s="33"/>
      <c r="E48" s="35" t="s">
        <v>160</v>
      </c>
      <c r="F48" s="1"/>
      <c r="G48" s="1"/>
      <c r="H48" s="48"/>
      <c r="I48" s="48"/>
    </row>
    <row r="49" spans="2:9" x14ac:dyDescent="0.25">
      <c r="B49" s="1"/>
      <c r="C49" s="18"/>
      <c r="D49" s="33"/>
      <c r="E49" s="35" t="s">
        <v>161</v>
      </c>
      <c r="F49" s="1"/>
      <c r="G49" s="1"/>
      <c r="H49" s="48"/>
      <c r="I49" s="48"/>
    </row>
    <row r="50" spans="2:9" x14ac:dyDescent="0.25">
      <c r="B50" s="1"/>
      <c r="C50" s="18"/>
      <c r="D50" s="33"/>
      <c r="E50" s="35" t="s">
        <v>162</v>
      </c>
      <c r="F50" s="1"/>
      <c r="G50" s="1"/>
      <c r="H50" s="48"/>
      <c r="I50" s="48"/>
    </row>
    <row r="51" spans="2:9" x14ac:dyDescent="0.25">
      <c r="B51" s="56"/>
      <c r="C51" s="57"/>
      <c r="D51" s="58"/>
      <c r="E51" s="65"/>
      <c r="F51" s="56"/>
      <c r="G51" s="56"/>
      <c r="H51" s="96"/>
      <c r="I51" s="96"/>
    </row>
    <row r="52" spans="2:9" x14ac:dyDescent="0.25">
      <c r="B52" s="50">
        <v>2</v>
      </c>
      <c r="C52" s="51" t="s">
        <v>32</v>
      </c>
      <c r="D52" s="69"/>
      <c r="E52" s="68"/>
      <c r="F52" s="62">
        <v>1</v>
      </c>
      <c r="G52" s="62" t="s">
        <v>29</v>
      </c>
      <c r="H52" s="73">
        <f>7205*14000</f>
        <v>100870000</v>
      </c>
      <c r="I52" s="48">
        <f>H52*F52</f>
        <v>100870000</v>
      </c>
    </row>
    <row r="53" spans="2:9" x14ac:dyDescent="0.25">
      <c r="B53" s="29"/>
      <c r="C53" s="12"/>
      <c r="D53" s="15" t="s">
        <v>18</v>
      </c>
      <c r="E53" s="35" t="s">
        <v>163</v>
      </c>
      <c r="F53" s="1"/>
      <c r="G53" s="1"/>
      <c r="H53" s="48"/>
      <c r="I53" s="48"/>
    </row>
    <row r="54" spans="2:9" x14ac:dyDescent="0.25">
      <c r="B54" s="29"/>
      <c r="C54" s="12"/>
      <c r="D54" s="15" t="s">
        <v>18</v>
      </c>
      <c r="E54" s="35" t="s">
        <v>164</v>
      </c>
      <c r="F54" s="1"/>
      <c r="G54" s="1"/>
      <c r="H54" s="48"/>
      <c r="I54" s="48"/>
    </row>
    <row r="55" spans="2:9" x14ac:dyDescent="0.25">
      <c r="B55" s="29"/>
      <c r="C55" s="12"/>
      <c r="D55" s="15" t="s">
        <v>18</v>
      </c>
      <c r="E55" s="35" t="s">
        <v>165</v>
      </c>
      <c r="F55" s="1"/>
      <c r="G55" s="1"/>
      <c r="H55" s="48"/>
      <c r="I55" s="48"/>
    </row>
    <row r="56" spans="2:9" x14ac:dyDescent="0.25">
      <c r="B56" s="29"/>
      <c r="C56" s="12"/>
      <c r="D56" s="15" t="s">
        <v>18</v>
      </c>
      <c r="E56" s="35" t="s">
        <v>166</v>
      </c>
      <c r="F56" s="1"/>
      <c r="G56" s="1"/>
      <c r="H56" s="48"/>
      <c r="I56" s="48"/>
    </row>
    <row r="57" spans="2:9" x14ac:dyDescent="0.25">
      <c r="B57" s="29"/>
      <c r="C57" s="12"/>
      <c r="D57" s="15" t="s">
        <v>18</v>
      </c>
      <c r="E57" s="35" t="s">
        <v>167</v>
      </c>
      <c r="F57" s="1"/>
      <c r="G57" s="1"/>
      <c r="H57" s="48"/>
      <c r="I57" s="48"/>
    </row>
    <row r="58" spans="2:9" x14ac:dyDescent="0.25">
      <c r="B58" s="29"/>
      <c r="C58" s="12"/>
      <c r="D58" s="15" t="s">
        <v>18</v>
      </c>
      <c r="E58" s="35" t="s">
        <v>168</v>
      </c>
      <c r="F58" s="1"/>
      <c r="G58" s="1"/>
      <c r="H58" s="48"/>
      <c r="I58" s="48"/>
    </row>
    <row r="59" spans="2:9" x14ac:dyDescent="0.25">
      <c r="B59" s="29"/>
      <c r="C59" s="12"/>
      <c r="D59" s="15" t="s">
        <v>18</v>
      </c>
      <c r="E59" s="35" t="s">
        <v>169</v>
      </c>
      <c r="F59" s="1"/>
      <c r="G59" s="1"/>
      <c r="H59" s="48"/>
      <c r="I59" s="48"/>
    </row>
    <row r="60" spans="2:9" x14ac:dyDescent="0.25">
      <c r="B60" s="29"/>
      <c r="C60" s="12"/>
      <c r="D60" s="15" t="s">
        <v>18</v>
      </c>
      <c r="E60" s="35" t="s">
        <v>170</v>
      </c>
      <c r="F60" s="1"/>
      <c r="G60" s="1"/>
      <c r="H60" s="48"/>
      <c r="I60" s="48"/>
    </row>
    <row r="61" spans="2:9" x14ac:dyDescent="0.25">
      <c r="B61" s="29"/>
      <c r="C61" s="12"/>
      <c r="D61" s="15" t="s">
        <v>18</v>
      </c>
      <c r="E61" s="35" t="s">
        <v>171</v>
      </c>
      <c r="F61" s="1"/>
      <c r="G61" s="1"/>
      <c r="H61" s="48"/>
      <c r="I61" s="48"/>
    </row>
    <row r="62" spans="2:9" x14ac:dyDescent="0.25">
      <c r="B62" s="29"/>
      <c r="C62" s="12"/>
      <c r="D62" s="15" t="s">
        <v>18</v>
      </c>
      <c r="E62" s="35" t="s">
        <v>172</v>
      </c>
      <c r="F62" s="1"/>
      <c r="G62" s="1"/>
      <c r="H62" s="48"/>
      <c r="I62" s="48"/>
    </row>
    <row r="63" spans="2:9" x14ac:dyDescent="0.25">
      <c r="B63" s="77"/>
      <c r="C63" s="78"/>
      <c r="D63" s="282" t="s">
        <v>18</v>
      </c>
      <c r="E63" s="65" t="s">
        <v>173</v>
      </c>
      <c r="F63" s="56"/>
      <c r="G63" s="56"/>
      <c r="H63" s="96"/>
      <c r="I63" s="96"/>
    </row>
    <row r="64" spans="2:9" x14ac:dyDescent="0.25">
      <c r="B64" s="29"/>
      <c r="C64" s="12"/>
      <c r="D64" s="15" t="s">
        <v>18</v>
      </c>
      <c r="E64" s="35" t="s">
        <v>174</v>
      </c>
      <c r="F64" s="1"/>
      <c r="G64" s="1"/>
      <c r="H64" s="48"/>
      <c r="I64" s="48"/>
    </row>
    <row r="65" spans="2:9" x14ac:dyDescent="0.25">
      <c r="B65" s="56"/>
      <c r="C65" s="57"/>
      <c r="D65" s="70"/>
      <c r="E65" s="65"/>
      <c r="F65" s="56"/>
      <c r="G65" s="56"/>
      <c r="H65" s="96"/>
      <c r="I65" s="96"/>
    </row>
    <row r="66" spans="2:9" x14ac:dyDescent="0.25">
      <c r="B66" s="62"/>
      <c r="C66" s="71" t="s">
        <v>10</v>
      </c>
      <c r="D66" s="72"/>
      <c r="E66" s="201"/>
      <c r="F66" s="62"/>
      <c r="G66" s="62"/>
      <c r="H66" s="73"/>
      <c r="I66" s="73"/>
    </row>
    <row r="67" spans="2:9" x14ac:dyDescent="0.25">
      <c r="B67" s="29">
        <v>3</v>
      </c>
      <c r="C67" s="12" t="s">
        <v>8</v>
      </c>
      <c r="D67" s="13"/>
      <c r="E67" s="3"/>
      <c r="F67" s="1">
        <v>1</v>
      </c>
      <c r="G67" s="1" t="s">
        <v>29</v>
      </c>
      <c r="H67" s="48">
        <f>7205*14000</f>
        <v>100870000</v>
      </c>
      <c r="I67" s="48">
        <f>H67*F67</f>
        <v>100870000</v>
      </c>
    </row>
    <row r="68" spans="2:9" x14ac:dyDescent="0.25">
      <c r="B68" s="29"/>
      <c r="C68" s="12"/>
      <c r="D68" s="15" t="s">
        <v>18</v>
      </c>
      <c r="E68" s="37" t="s">
        <v>175</v>
      </c>
      <c r="F68" s="1"/>
      <c r="G68" s="1"/>
      <c r="H68" s="48"/>
      <c r="I68" s="48"/>
    </row>
    <row r="69" spans="2:9" x14ac:dyDescent="0.25">
      <c r="B69" s="29"/>
      <c r="C69" s="12"/>
      <c r="D69" s="15" t="s">
        <v>18</v>
      </c>
      <c r="E69" s="37" t="s">
        <v>176</v>
      </c>
      <c r="F69" s="1"/>
      <c r="G69" s="1"/>
      <c r="H69" s="48"/>
      <c r="I69" s="48"/>
    </row>
    <row r="70" spans="2:9" x14ac:dyDescent="0.25">
      <c r="B70" s="1"/>
      <c r="C70" s="18"/>
      <c r="D70" s="38" t="s">
        <v>18</v>
      </c>
      <c r="E70" s="37" t="s">
        <v>177</v>
      </c>
      <c r="F70" s="1"/>
      <c r="G70" s="1"/>
      <c r="H70" s="48"/>
      <c r="I70" s="48"/>
    </row>
    <row r="71" spans="2:9" x14ac:dyDescent="0.25">
      <c r="B71" s="56"/>
      <c r="C71" s="57"/>
      <c r="D71" s="70"/>
      <c r="E71" s="202"/>
      <c r="F71" s="56"/>
      <c r="G71" s="56"/>
      <c r="H71" s="96"/>
      <c r="I71" s="96"/>
    </row>
    <row r="72" spans="2:9" x14ac:dyDescent="0.25">
      <c r="B72" s="50">
        <v>4</v>
      </c>
      <c r="C72" s="51" t="s">
        <v>11</v>
      </c>
      <c r="D72" s="52"/>
      <c r="E72" s="199"/>
      <c r="F72" s="62">
        <v>1</v>
      </c>
      <c r="G72" s="62" t="s">
        <v>29</v>
      </c>
      <c r="H72" s="73">
        <f>7205*14000</f>
        <v>100870000</v>
      </c>
      <c r="I72" s="48">
        <f>H72*F72</f>
        <v>100870000</v>
      </c>
    </row>
    <row r="73" spans="2:9" ht="30" x14ac:dyDescent="0.25">
      <c r="B73" s="1"/>
      <c r="C73" s="18"/>
      <c r="D73" s="6"/>
      <c r="E73" s="203" t="s">
        <v>369</v>
      </c>
      <c r="F73" s="1"/>
      <c r="G73" s="1"/>
      <c r="H73" s="48"/>
      <c r="I73" s="48"/>
    </row>
    <row r="74" spans="2:9" x14ac:dyDescent="0.25">
      <c r="B74" s="1"/>
      <c r="C74" s="18"/>
      <c r="D74" s="6"/>
      <c r="E74" s="203" t="s">
        <v>178</v>
      </c>
      <c r="F74" s="1"/>
      <c r="G74" s="1"/>
      <c r="H74" s="48"/>
      <c r="I74" s="48"/>
    </row>
    <row r="75" spans="2:9" x14ac:dyDescent="0.25">
      <c r="B75" s="1"/>
      <c r="C75" s="18"/>
      <c r="D75" s="6"/>
      <c r="E75" s="37" t="s">
        <v>179</v>
      </c>
      <c r="F75" s="1"/>
      <c r="G75" s="1"/>
      <c r="H75" s="48"/>
      <c r="I75" s="48"/>
    </row>
    <row r="76" spans="2:9" x14ac:dyDescent="0.25">
      <c r="B76" s="1"/>
      <c r="C76" s="18"/>
      <c r="D76" s="6"/>
      <c r="E76" s="37" t="s">
        <v>180</v>
      </c>
      <c r="F76" s="1"/>
      <c r="G76" s="1"/>
      <c r="H76" s="48"/>
      <c r="I76" s="48"/>
    </row>
    <row r="77" spans="2:9" ht="30" x14ac:dyDescent="0.25">
      <c r="B77" s="1"/>
      <c r="C77" s="18"/>
      <c r="D77" s="6"/>
      <c r="E77" s="37" t="s">
        <v>370</v>
      </c>
      <c r="F77" s="1"/>
      <c r="G77" s="1"/>
      <c r="H77" s="48"/>
      <c r="I77" s="48"/>
    </row>
    <row r="78" spans="2:9" ht="30" x14ac:dyDescent="0.25">
      <c r="B78" s="1"/>
      <c r="C78" s="18"/>
      <c r="D78" s="6"/>
      <c r="E78" s="37" t="s">
        <v>371</v>
      </c>
      <c r="F78" s="1"/>
      <c r="G78" s="1"/>
      <c r="H78" s="48"/>
      <c r="I78" s="48"/>
    </row>
    <row r="79" spans="2:9" ht="30" x14ac:dyDescent="0.25">
      <c r="B79" s="56"/>
      <c r="C79" s="57"/>
      <c r="D79" s="70"/>
      <c r="E79" s="204" t="s">
        <v>181</v>
      </c>
      <c r="F79" s="56"/>
      <c r="G79" s="56"/>
      <c r="H79" s="96"/>
      <c r="I79" s="96"/>
    </row>
    <row r="80" spans="2:9" ht="30" x14ac:dyDescent="0.25">
      <c r="B80" s="1"/>
      <c r="C80" s="18"/>
      <c r="D80" s="6"/>
      <c r="E80" s="37" t="s">
        <v>372</v>
      </c>
      <c r="F80" s="1"/>
      <c r="G80" s="1"/>
      <c r="H80" s="48"/>
      <c r="I80" s="48"/>
    </row>
    <row r="81" spans="2:9" x14ac:dyDescent="0.25">
      <c r="B81" s="1"/>
      <c r="C81" s="18"/>
      <c r="D81" s="6"/>
      <c r="E81" s="37" t="s">
        <v>373</v>
      </c>
      <c r="F81" s="1"/>
      <c r="G81" s="1"/>
      <c r="H81" s="48"/>
      <c r="I81" s="48"/>
    </row>
    <row r="82" spans="2:9" x14ac:dyDescent="0.25">
      <c r="B82" s="1"/>
      <c r="C82" s="18"/>
      <c r="D82" s="6"/>
      <c r="E82" s="37" t="s">
        <v>182</v>
      </c>
      <c r="F82" s="1"/>
      <c r="G82" s="1"/>
      <c r="H82" s="48"/>
      <c r="I82" s="48"/>
    </row>
    <row r="83" spans="2:9" x14ac:dyDescent="0.25">
      <c r="B83" s="1"/>
      <c r="C83" s="18"/>
      <c r="D83" s="6"/>
      <c r="E83" s="37" t="s">
        <v>374</v>
      </c>
      <c r="F83" s="1"/>
      <c r="G83" s="1"/>
      <c r="H83" s="48"/>
      <c r="I83" s="48"/>
    </row>
    <row r="84" spans="2:9" x14ac:dyDescent="0.25">
      <c r="B84" s="1"/>
      <c r="C84" s="18"/>
      <c r="D84" s="6"/>
      <c r="E84" s="37" t="s">
        <v>375</v>
      </c>
      <c r="F84" s="1"/>
      <c r="G84" s="1"/>
      <c r="H84" s="48"/>
      <c r="I84" s="48"/>
    </row>
    <row r="85" spans="2:9" x14ac:dyDescent="0.25">
      <c r="B85" s="1"/>
      <c r="C85" s="18"/>
      <c r="D85" s="6"/>
      <c r="E85" s="37" t="s">
        <v>376</v>
      </c>
      <c r="F85" s="1"/>
      <c r="G85" s="1"/>
      <c r="H85" s="48"/>
      <c r="I85" s="48"/>
    </row>
    <row r="86" spans="2:9" x14ac:dyDescent="0.25">
      <c r="B86" s="1"/>
      <c r="C86" s="18"/>
      <c r="D86" s="6"/>
      <c r="E86" s="37" t="s">
        <v>183</v>
      </c>
      <c r="F86" s="1"/>
      <c r="G86" s="1"/>
      <c r="H86" s="48"/>
      <c r="I86" s="48"/>
    </row>
    <row r="87" spans="2:9" x14ac:dyDescent="0.25">
      <c r="B87" s="1"/>
      <c r="C87" s="18"/>
      <c r="D87" s="6"/>
      <c r="E87" s="37" t="s">
        <v>184</v>
      </c>
      <c r="F87" s="1"/>
      <c r="G87" s="1"/>
      <c r="H87" s="48"/>
      <c r="I87" s="48"/>
    </row>
    <row r="88" spans="2:9" x14ac:dyDescent="0.25">
      <c r="B88" s="1"/>
      <c r="C88" s="18"/>
      <c r="D88" s="6"/>
      <c r="E88" s="37" t="s">
        <v>185</v>
      </c>
      <c r="F88" s="1"/>
      <c r="G88" s="1"/>
      <c r="H88" s="48"/>
      <c r="I88" s="48"/>
    </row>
    <row r="89" spans="2:9" x14ac:dyDescent="0.25">
      <c r="B89" s="1"/>
      <c r="C89" s="18"/>
      <c r="D89" s="6"/>
      <c r="E89" s="37" t="s">
        <v>377</v>
      </c>
      <c r="F89" s="1"/>
      <c r="G89" s="1"/>
      <c r="H89" s="48"/>
      <c r="I89" s="48"/>
    </row>
    <row r="90" spans="2:9" x14ac:dyDescent="0.25">
      <c r="B90" s="1"/>
      <c r="C90" s="18"/>
      <c r="D90" s="6"/>
      <c r="E90" s="37" t="s">
        <v>186</v>
      </c>
      <c r="F90" s="1"/>
      <c r="G90" s="1"/>
      <c r="H90" s="48"/>
      <c r="I90" s="48"/>
    </row>
    <row r="91" spans="2:9" x14ac:dyDescent="0.25">
      <c r="B91" s="1"/>
      <c r="C91" s="18"/>
      <c r="D91" s="6"/>
      <c r="E91" s="37" t="s">
        <v>187</v>
      </c>
      <c r="F91" s="1"/>
      <c r="G91" s="1"/>
      <c r="H91" s="48"/>
      <c r="I91" s="48"/>
    </row>
    <row r="92" spans="2:9" x14ac:dyDescent="0.25">
      <c r="B92" s="1"/>
      <c r="C92" s="18"/>
      <c r="D92" s="6"/>
      <c r="E92" s="37" t="s">
        <v>378</v>
      </c>
      <c r="F92" s="1"/>
      <c r="G92" s="1"/>
      <c r="H92" s="48"/>
      <c r="I92" s="48"/>
    </row>
    <row r="93" spans="2:9" x14ac:dyDescent="0.25">
      <c r="B93" s="1"/>
      <c r="C93" s="18"/>
      <c r="D93" s="6"/>
      <c r="E93" s="37" t="s">
        <v>379</v>
      </c>
      <c r="F93" s="1"/>
      <c r="G93" s="1"/>
      <c r="H93" s="48"/>
      <c r="I93" s="48"/>
    </row>
    <row r="94" spans="2:9" x14ac:dyDescent="0.25">
      <c r="B94" s="1"/>
      <c r="C94" s="18"/>
      <c r="D94" s="6"/>
      <c r="E94" s="37" t="s">
        <v>188</v>
      </c>
      <c r="F94" s="1"/>
      <c r="G94" s="1"/>
      <c r="H94" s="48"/>
      <c r="I94" s="48"/>
    </row>
    <row r="95" spans="2:9" x14ac:dyDescent="0.25">
      <c r="B95" s="1"/>
      <c r="C95" s="18"/>
      <c r="D95" s="6"/>
      <c r="E95" s="37" t="s">
        <v>189</v>
      </c>
      <c r="F95" s="1"/>
      <c r="G95" s="1"/>
      <c r="H95" s="48"/>
      <c r="I95" s="48"/>
    </row>
    <row r="96" spans="2:9" x14ac:dyDescent="0.25">
      <c r="B96" s="1"/>
      <c r="C96" s="18"/>
      <c r="D96" s="6"/>
      <c r="E96" s="37" t="s">
        <v>190</v>
      </c>
      <c r="F96" s="1"/>
      <c r="G96" s="1"/>
      <c r="H96" s="48"/>
      <c r="I96" s="48"/>
    </row>
    <row r="97" spans="2:9" x14ac:dyDescent="0.25">
      <c r="B97" s="56"/>
      <c r="C97" s="57"/>
      <c r="D97" s="70"/>
      <c r="E97" s="204" t="s">
        <v>191</v>
      </c>
      <c r="F97" s="56"/>
      <c r="G97" s="56"/>
      <c r="H97" s="96"/>
      <c r="I97" s="96"/>
    </row>
    <row r="98" spans="2:9" x14ac:dyDescent="0.25">
      <c r="B98" s="1"/>
      <c r="C98" s="18"/>
      <c r="D98" s="6"/>
      <c r="E98" s="37" t="s">
        <v>192</v>
      </c>
      <c r="F98" s="1"/>
      <c r="G98" s="1"/>
      <c r="H98" s="48"/>
      <c r="I98" s="48"/>
    </row>
    <row r="99" spans="2:9" x14ac:dyDescent="0.25">
      <c r="B99" s="1"/>
      <c r="C99" s="18"/>
      <c r="D99" s="6"/>
      <c r="E99" s="37" t="s">
        <v>193</v>
      </c>
      <c r="F99" s="1"/>
      <c r="G99" s="1"/>
      <c r="H99" s="48"/>
      <c r="I99" s="48"/>
    </row>
    <row r="100" spans="2:9" x14ac:dyDescent="0.25">
      <c r="B100" s="1"/>
      <c r="C100" s="18"/>
      <c r="D100" s="6"/>
      <c r="E100" s="37" t="s">
        <v>194</v>
      </c>
      <c r="F100" s="1"/>
      <c r="G100" s="1"/>
      <c r="H100" s="48"/>
      <c r="I100" s="48"/>
    </row>
    <row r="101" spans="2:9" x14ac:dyDescent="0.25">
      <c r="B101" s="1"/>
      <c r="C101" s="18"/>
      <c r="D101" s="6"/>
      <c r="E101" s="37" t="s">
        <v>195</v>
      </c>
      <c r="F101" s="1"/>
      <c r="G101" s="1"/>
      <c r="H101" s="48"/>
      <c r="I101" s="48"/>
    </row>
    <row r="102" spans="2:9" x14ac:dyDescent="0.25">
      <c r="B102" s="1"/>
      <c r="C102" s="18"/>
      <c r="D102" s="6"/>
      <c r="E102" s="37" t="s">
        <v>380</v>
      </c>
      <c r="F102" s="1"/>
      <c r="G102" s="1"/>
      <c r="H102" s="48"/>
      <c r="I102" s="48"/>
    </row>
    <row r="103" spans="2:9" x14ac:dyDescent="0.25">
      <c r="B103" s="1"/>
      <c r="C103" s="18"/>
      <c r="D103" s="6"/>
      <c r="E103" s="37" t="s">
        <v>381</v>
      </c>
      <c r="F103" s="1"/>
      <c r="G103" s="1"/>
      <c r="H103" s="48"/>
      <c r="I103" s="48"/>
    </row>
    <row r="104" spans="2:9" ht="30" x14ac:dyDescent="0.25">
      <c r="B104" s="1"/>
      <c r="C104" s="18"/>
      <c r="D104" s="6"/>
      <c r="E104" s="37" t="s">
        <v>382</v>
      </c>
      <c r="F104" s="1"/>
      <c r="G104" s="1"/>
      <c r="H104" s="48"/>
      <c r="I104" s="48"/>
    </row>
    <row r="105" spans="2:9" x14ac:dyDescent="0.25">
      <c r="B105" s="1"/>
      <c r="C105" s="18"/>
      <c r="D105" s="6"/>
      <c r="E105" s="37" t="s">
        <v>383</v>
      </c>
      <c r="F105" s="1"/>
      <c r="G105" s="1"/>
      <c r="H105" s="48"/>
      <c r="I105" s="48"/>
    </row>
    <row r="106" spans="2:9" x14ac:dyDescent="0.25">
      <c r="B106" s="1"/>
      <c r="C106" s="18"/>
      <c r="D106" s="6"/>
      <c r="E106" s="37" t="s">
        <v>384</v>
      </c>
      <c r="F106" s="1"/>
      <c r="G106" s="1"/>
      <c r="H106" s="48"/>
      <c r="I106" s="48"/>
    </row>
    <row r="107" spans="2:9" x14ac:dyDescent="0.25">
      <c r="B107" s="1"/>
      <c r="C107" s="18"/>
      <c r="D107" s="6"/>
      <c r="E107" s="37" t="s">
        <v>196</v>
      </c>
      <c r="F107" s="1"/>
      <c r="G107" s="1"/>
      <c r="H107" s="48"/>
      <c r="I107" s="48"/>
    </row>
    <row r="108" spans="2:9" x14ac:dyDescent="0.25">
      <c r="B108" s="1"/>
      <c r="C108" s="18"/>
      <c r="D108" s="6"/>
      <c r="E108" s="37" t="s">
        <v>385</v>
      </c>
      <c r="F108" s="1"/>
      <c r="G108" s="1"/>
      <c r="H108" s="48"/>
      <c r="I108" s="48"/>
    </row>
    <row r="109" spans="2:9" x14ac:dyDescent="0.25">
      <c r="B109" s="1"/>
      <c r="C109" s="18"/>
      <c r="D109" s="6"/>
      <c r="E109" s="37" t="s">
        <v>197</v>
      </c>
      <c r="F109" s="1"/>
      <c r="G109" s="1"/>
      <c r="H109" s="48"/>
      <c r="I109" s="48"/>
    </row>
    <row r="110" spans="2:9" ht="30" x14ac:dyDescent="0.25">
      <c r="B110" s="1"/>
      <c r="C110" s="18"/>
      <c r="D110" s="6"/>
      <c r="E110" s="37" t="s">
        <v>198</v>
      </c>
      <c r="F110" s="1"/>
      <c r="G110" s="1"/>
      <c r="H110" s="48"/>
      <c r="I110" s="48"/>
    </row>
    <row r="111" spans="2:9" x14ac:dyDescent="0.25">
      <c r="B111" s="1"/>
      <c r="C111" s="18"/>
      <c r="D111" s="6"/>
      <c r="E111" s="37" t="s">
        <v>386</v>
      </c>
      <c r="F111" s="1"/>
      <c r="G111" s="1"/>
      <c r="H111" s="48"/>
      <c r="I111" s="48"/>
    </row>
    <row r="112" spans="2:9" ht="46.9" customHeight="1" x14ac:dyDescent="0.25">
      <c r="B112" s="1"/>
      <c r="C112" s="18"/>
      <c r="D112" s="6"/>
      <c r="E112" s="37" t="s">
        <v>387</v>
      </c>
      <c r="F112" s="1"/>
      <c r="G112" s="1"/>
      <c r="H112" s="48"/>
      <c r="I112" s="48"/>
    </row>
    <row r="113" spans="2:9" ht="14.65" customHeight="1" x14ac:dyDescent="0.25">
      <c r="B113" s="56"/>
      <c r="C113" s="57"/>
      <c r="D113" s="70"/>
      <c r="E113" s="204"/>
      <c r="F113" s="56"/>
      <c r="G113" s="56"/>
      <c r="H113" s="96"/>
      <c r="I113" s="96"/>
    </row>
    <row r="114" spans="2:9" x14ac:dyDescent="0.25">
      <c r="B114" s="50">
        <v>5</v>
      </c>
      <c r="C114" s="51" t="s">
        <v>54</v>
      </c>
      <c r="D114" s="52"/>
      <c r="E114" s="199"/>
      <c r="F114" s="62">
        <v>7</v>
      </c>
      <c r="G114" s="62" t="s">
        <v>29</v>
      </c>
      <c r="H114" s="73">
        <f>3747*14000</f>
        <v>52458000</v>
      </c>
      <c r="I114" s="48">
        <f>H114*F114</f>
        <v>367206000</v>
      </c>
    </row>
    <row r="115" spans="2:9" ht="60" x14ac:dyDescent="0.25">
      <c r="B115" s="1"/>
      <c r="C115" s="18"/>
      <c r="D115" s="6"/>
      <c r="E115" s="37" t="s">
        <v>199</v>
      </c>
      <c r="F115" s="1"/>
      <c r="G115" s="1"/>
      <c r="H115" s="48"/>
      <c r="I115" s="48"/>
    </row>
    <row r="116" spans="2:9" x14ac:dyDescent="0.25">
      <c r="B116" s="56"/>
      <c r="C116" s="57"/>
      <c r="D116" s="70"/>
      <c r="E116" s="202"/>
      <c r="F116" s="56"/>
      <c r="G116" s="56"/>
      <c r="H116" s="96"/>
      <c r="I116" s="96"/>
    </row>
    <row r="117" spans="2:9" x14ac:dyDescent="0.25">
      <c r="B117" s="50">
        <v>6</v>
      </c>
      <c r="C117" s="51" t="s">
        <v>103</v>
      </c>
      <c r="D117" s="52"/>
      <c r="E117" s="199"/>
      <c r="F117" s="62">
        <v>1</v>
      </c>
      <c r="G117" s="62" t="s">
        <v>29</v>
      </c>
      <c r="H117" s="73">
        <f>6052*14000</f>
        <v>84728000</v>
      </c>
      <c r="I117" s="48">
        <f>H117*F117</f>
        <v>84728000</v>
      </c>
    </row>
    <row r="118" spans="2:9" x14ac:dyDescent="0.25">
      <c r="B118" s="29"/>
      <c r="C118" s="12"/>
      <c r="D118" s="38" t="s">
        <v>18</v>
      </c>
      <c r="E118" s="37" t="s">
        <v>388</v>
      </c>
      <c r="F118" s="1"/>
      <c r="G118" s="1"/>
      <c r="H118" s="48"/>
      <c r="I118" s="48"/>
    </row>
    <row r="119" spans="2:9" x14ac:dyDescent="0.25">
      <c r="B119" s="29"/>
      <c r="C119" s="12"/>
      <c r="D119" s="38" t="s">
        <v>18</v>
      </c>
      <c r="E119" s="37" t="s">
        <v>200</v>
      </c>
      <c r="F119" s="1"/>
      <c r="G119" s="1"/>
      <c r="H119" s="48"/>
      <c r="I119" s="48"/>
    </row>
    <row r="120" spans="2:9" x14ac:dyDescent="0.25">
      <c r="B120" s="29"/>
      <c r="C120" s="12"/>
      <c r="D120" s="38" t="s">
        <v>18</v>
      </c>
      <c r="E120" s="37" t="s">
        <v>201</v>
      </c>
      <c r="F120" s="1"/>
      <c r="G120" s="1"/>
      <c r="H120" s="48"/>
      <c r="I120" s="48"/>
    </row>
    <row r="121" spans="2:9" x14ac:dyDescent="0.25">
      <c r="B121" s="29"/>
      <c r="C121" s="12"/>
      <c r="D121" s="38" t="s">
        <v>18</v>
      </c>
      <c r="E121" s="37" t="s">
        <v>202</v>
      </c>
      <c r="F121" s="1"/>
      <c r="G121" s="1"/>
      <c r="H121" s="48"/>
      <c r="I121" s="48"/>
    </row>
    <row r="122" spans="2:9" x14ac:dyDescent="0.25">
      <c r="B122" s="29"/>
      <c r="C122" s="12"/>
      <c r="D122" s="38" t="s">
        <v>18</v>
      </c>
      <c r="E122" s="37" t="s">
        <v>203</v>
      </c>
      <c r="F122" s="1"/>
      <c r="G122" s="1"/>
      <c r="H122" s="48"/>
      <c r="I122" s="48"/>
    </row>
    <row r="123" spans="2:9" x14ac:dyDescent="0.25">
      <c r="B123" s="29"/>
      <c r="C123" s="12"/>
      <c r="D123" s="38" t="s">
        <v>18</v>
      </c>
      <c r="E123" s="37" t="s">
        <v>204</v>
      </c>
      <c r="F123" s="1"/>
      <c r="G123" s="1"/>
      <c r="H123" s="48"/>
      <c r="I123" s="48"/>
    </row>
    <row r="124" spans="2:9" x14ac:dyDescent="0.25">
      <c r="B124" s="29"/>
      <c r="C124" s="12"/>
      <c r="D124" s="38" t="s">
        <v>18</v>
      </c>
      <c r="E124" s="37" t="s">
        <v>389</v>
      </c>
      <c r="F124" s="1"/>
      <c r="G124" s="1"/>
      <c r="H124" s="48"/>
      <c r="I124" s="48"/>
    </row>
    <row r="125" spans="2:9" x14ac:dyDescent="0.25">
      <c r="B125" s="29"/>
      <c r="C125" s="12"/>
      <c r="D125" s="38" t="s">
        <v>18</v>
      </c>
      <c r="E125" s="37" t="s">
        <v>390</v>
      </c>
      <c r="F125" s="1"/>
      <c r="G125" s="1"/>
      <c r="H125" s="48"/>
      <c r="I125" s="48"/>
    </row>
    <row r="126" spans="2:9" x14ac:dyDescent="0.25">
      <c r="B126" s="29"/>
      <c r="C126" s="12"/>
      <c r="D126" s="38" t="s">
        <v>18</v>
      </c>
      <c r="E126" s="37" t="s">
        <v>391</v>
      </c>
      <c r="F126" s="1"/>
      <c r="G126" s="1"/>
      <c r="H126" s="48"/>
      <c r="I126" s="48"/>
    </row>
    <row r="127" spans="2:9" x14ac:dyDescent="0.25">
      <c r="B127" s="29"/>
      <c r="C127" s="12"/>
      <c r="D127" s="38" t="s">
        <v>18</v>
      </c>
      <c r="E127" s="37" t="s">
        <v>205</v>
      </c>
      <c r="F127" s="1"/>
      <c r="G127" s="1"/>
      <c r="H127" s="48"/>
      <c r="I127" s="48"/>
    </row>
    <row r="128" spans="2:9" x14ac:dyDescent="0.25">
      <c r="B128" s="29"/>
      <c r="C128" s="12"/>
      <c r="D128" s="38" t="s">
        <v>18</v>
      </c>
      <c r="E128" s="37" t="s">
        <v>392</v>
      </c>
      <c r="F128" s="1"/>
      <c r="G128" s="1"/>
      <c r="H128" s="48"/>
      <c r="I128" s="48"/>
    </row>
    <row r="129" spans="2:9" x14ac:dyDescent="0.25">
      <c r="B129" s="77"/>
      <c r="C129" s="78"/>
      <c r="D129" s="283" t="s">
        <v>18</v>
      </c>
      <c r="E129" s="204" t="s">
        <v>393</v>
      </c>
      <c r="F129" s="56"/>
      <c r="G129" s="56"/>
      <c r="H129" s="96"/>
      <c r="I129" s="96"/>
    </row>
    <row r="130" spans="2:9" x14ac:dyDescent="0.25">
      <c r="B130" s="29"/>
      <c r="C130" s="12"/>
      <c r="D130" s="38" t="s">
        <v>18</v>
      </c>
      <c r="E130" s="34" t="s">
        <v>206</v>
      </c>
      <c r="F130" s="1"/>
      <c r="G130" s="1"/>
      <c r="H130" s="48"/>
      <c r="I130" s="48"/>
    </row>
    <row r="131" spans="2:9" x14ac:dyDescent="0.25">
      <c r="B131" s="56"/>
      <c r="C131" s="57"/>
      <c r="D131" s="70"/>
      <c r="E131" s="202"/>
      <c r="F131" s="56"/>
      <c r="G131" s="56"/>
      <c r="H131" s="96"/>
      <c r="I131" s="96"/>
    </row>
    <row r="132" spans="2:9" x14ac:dyDescent="0.25">
      <c r="B132" s="50">
        <v>7</v>
      </c>
      <c r="C132" s="51" t="s">
        <v>12</v>
      </c>
      <c r="D132" s="52"/>
      <c r="E132" s="199"/>
      <c r="F132" s="62">
        <v>1</v>
      </c>
      <c r="G132" s="62" t="s">
        <v>29</v>
      </c>
      <c r="H132" s="73">
        <f>6052*14000</f>
        <v>84728000</v>
      </c>
      <c r="I132" s="48">
        <f>H132*F132</f>
        <v>84728000</v>
      </c>
    </row>
    <row r="133" spans="2:9" x14ac:dyDescent="0.25">
      <c r="B133" s="29"/>
      <c r="C133" s="12"/>
      <c r="D133" s="38" t="s">
        <v>18</v>
      </c>
      <c r="E133" s="22" t="s">
        <v>207</v>
      </c>
      <c r="F133" s="1"/>
      <c r="G133" s="1"/>
      <c r="H133" s="48"/>
      <c r="I133" s="48"/>
    </row>
    <row r="134" spans="2:9" x14ac:dyDescent="0.25">
      <c r="B134" s="29"/>
      <c r="C134" s="12"/>
      <c r="D134" s="38" t="s">
        <v>18</v>
      </c>
      <c r="E134" s="22" t="s">
        <v>208</v>
      </c>
      <c r="F134" s="1"/>
      <c r="G134" s="1"/>
      <c r="H134" s="48"/>
      <c r="I134" s="48"/>
    </row>
    <row r="135" spans="2:9" x14ac:dyDescent="0.25">
      <c r="B135" s="29"/>
      <c r="C135" s="12"/>
      <c r="D135" s="38" t="s">
        <v>18</v>
      </c>
      <c r="E135" s="22" t="s">
        <v>209</v>
      </c>
      <c r="F135" s="1"/>
      <c r="G135" s="1"/>
      <c r="H135" s="48"/>
      <c r="I135" s="48"/>
    </row>
    <row r="136" spans="2:9" x14ac:dyDescent="0.25">
      <c r="B136" s="29"/>
      <c r="C136" s="12"/>
      <c r="D136" s="38" t="s">
        <v>18</v>
      </c>
      <c r="E136" s="22" t="s">
        <v>210</v>
      </c>
      <c r="F136" s="1"/>
      <c r="G136" s="1"/>
      <c r="H136" s="48"/>
      <c r="I136" s="48"/>
    </row>
    <row r="137" spans="2:9" x14ac:dyDescent="0.25">
      <c r="B137" s="29"/>
      <c r="C137" s="12"/>
      <c r="D137" s="38" t="s">
        <v>18</v>
      </c>
      <c r="E137" s="22" t="s">
        <v>203</v>
      </c>
      <c r="F137" s="1"/>
      <c r="G137" s="1"/>
      <c r="H137" s="48"/>
      <c r="I137" s="48"/>
    </row>
    <row r="138" spans="2:9" x14ac:dyDescent="0.25">
      <c r="B138" s="29"/>
      <c r="C138" s="12"/>
      <c r="D138" s="38" t="s">
        <v>18</v>
      </c>
      <c r="E138" s="22" t="s">
        <v>211</v>
      </c>
      <c r="F138" s="1"/>
      <c r="G138" s="1"/>
      <c r="H138" s="48"/>
      <c r="I138" s="48"/>
    </row>
    <row r="139" spans="2:9" x14ac:dyDescent="0.25">
      <c r="B139" s="56"/>
      <c r="C139" s="57"/>
      <c r="D139" s="70"/>
      <c r="E139" s="205"/>
      <c r="F139" s="56"/>
      <c r="G139" s="56"/>
      <c r="H139" s="96"/>
      <c r="I139" s="96"/>
    </row>
    <row r="140" spans="2:9" x14ac:dyDescent="0.25">
      <c r="B140" s="50">
        <v>8</v>
      </c>
      <c r="C140" s="51" t="s">
        <v>55</v>
      </c>
      <c r="D140" s="52"/>
      <c r="E140" s="206"/>
      <c r="F140" s="75">
        <v>1</v>
      </c>
      <c r="G140" s="75" t="s">
        <v>29</v>
      </c>
      <c r="H140" s="73">
        <f>6052*14000</f>
        <v>84728000</v>
      </c>
      <c r="I140" s="48">
        <f>H140*F140</f>
        <v>84728000</v>
      </c>
    </row>
    <row r="141" spans="2:9" x14ac:dyDescent="0.25">
      <c r="B141" s="1"/>
      <c r="C141" s="18"/>
      <c r="D141" s="6"/>
      <c r="E141" s="34" t="s">
        <v>212</v>
      </c>
      <c r="F141" s="1"/>
      <c r="G141" s="1"/>
      <c r="H141" s="48"/>
      <c r="I141" s="48"/>
    </row>
    <row r="142" spans="2:9" x14ac:dyDescent="0.25">
      <c r="B142" s="1"/>
      <c r="C142" s="18"/>
      <c r="D142" s="6"/>
      <c r="E142" s="34" t="s">
        <v>213</v>
      </c>
      <c r="F142" s="1"/>
      <c r="G142" s="1"/>
      <c r="H142" s="48"/>
      <c r="I142" s="48"/>
    </row>
    <row r="143" spans="2:9" x14ac:dyDescent="0.25">
      <c r="B143" s="1"/>
      <c r="C143" s="18"/>
      <c r="D143" s="6"/>
      <c r="E143" s="34" t="s">
        <v>214</v>
      </c>
      <c r="F143" s="1"/>
      <c r="G143" s="1"/>
      <c r="H143" s="48"/>
      <c r="I143" s="48"/>
    </row>
    <row r="144" spans="2:9" x14ac:dyDescent="0.25">
      <c r="B144" s="1"/>
      <c r="C144" s="18"/>
      <c r="D144" s="6"/>
      <c r="E144" s="34" t="s">
        <v>215</v>
      </c>
      <c r="F144" s="1"/>
      <c r="G144" s="1"/>
      <c r="H144" s="48"/>
      <c r="I144" s="48"/>
    </row>
    <row r="145" spans="2:9" x14ac:dyDescent="0.25">
      <c r="B145" s="1"/>
      <c r="C145" s="18"/>
      <c r="D145" s="6"/>
      <c r="E145" s="34" t="s">
        <v>216</v>
      </c>
      <c r="F145" s="1"/>
      <c r="G145" s="1"/>
      <c r="H145" s="48"/>
      <c r="I145" s="48"/>
    </row>
    <row r="146" spans="2:9" x14ac:dyDescent="0.25">
      <c r="B146" s="1"/>
      <c r="C146" s="18"/>
      <c r="D146" s="6"/>
      <c r="E146" s="34" t="s">
        <v>217</v>
      </c>
      <c r="F146" s="1"/>
      <c r="G146" s="1"/>
      <c r="H146" s="48"/>
      <c r="I146" s="48"/>
    </row>
    <row r="147" spans="2:9" x14ac:dyDescent="0.25">
      <c r="B147" s="56"/>
      <c r="C147" s="57"/>
      <c r="D147" s="70"/>
      <c r="E147" s="76"/>
      <c r="F147" s="56"/>
      <c r="G147" s="56"/>
      <c r="H147" s="96"/>
      <c r="I147" s="96"/>
    </row>
    <row r="148" spans="2:9" x14ac:dyDescent="0.25">
      <c r="B148" s="191">
        <v>9</v>
      </c>
      <c r="C148" s="284" t="s">
        <v>34</v>
      </c>
      <c r="D148" s="285"/>
      <c r="E148" s="286"/>
      <c r="F148" s="134">
        <v>1</v>
      </c>
      <c r="G148" s="134" t="s">
        <v>29</v>
      </c>
      <c r="H148" s="144">
        <f>7205*14000</f>
        <v>100870000</v>
      </c>
      <c r="I148" s="144">
        <f>H148*F148</f>
        <v>100870000</v>
      </c>
    </row>
    <row r="149" spans="2:9" x14ac:dyDescent="0.25">
      <c r="B149" s="29"/>
      <c r="C149" s="12"/>
      <c r="D149" s="15" t="s">
        <v>18</v>
      </c>
      <c r="E149" s="35" t="s">
        <v>163</v>
      </c>
      <c r="F149" s="1"/>
      <c r="G149" s="1"/>
      <c r="H149" s="48"/>
      <c r="I149" s="48"/>
    </row>
    <row r="150" spans="2:9" x14ac:dyDescent="0.25">
      <c r="B150" s="29"/>
      <c r="C150" s="12"/>
      <c r="D150" s="15" t="s">
        <v>18</v>
      </c>
      <c r="E150" s="35" t="s">
        <v>164</v>
      </c>
      <c r="F150" s="1"/>
      <c r="G150" s="1"/>
      <c r="H150" s="48"/>
      <c r="I150" s="48"/>
    </row>
    <row r="151" spans="2:9" x14ac:dyDescent="0.25">
      <c r="B151" s="29"/>
      <c r="C151" s="12"/>
      <c r="D151" s="15" t="s">
        <v>18</v>
      </c>
      <c r="E151" s="35" t="s">
        <v>165</v>
      </c>
      <c r="F151" s="1"/>
      <c r="G151" s="1"/>
      <c r="H151" s="48"/>
      <c r="I151" s="48"/>
    </row>
    <row r="152" spans="2:9" x14ac:dyDescent="0.25">
      <c r="B152" s="29"/>
      <c r="C152" s="12"/>
      <c r="D152" s="15" t="s">
        <v>18</v>
      </c>
      <c r="E152" s="35" t="s">
        <v>166</v>
      </c>
      <c r="F152" s="1"/>
      <c r="G152" s="1"/>
      <c r="H152" s="48"/>
      <c r="I152" s="48"/>
    </row>
    <row r="153" spans="2:9" x14ac:dyDescent="0.25">
      <c r="B153" s="29"/>
      <c r="C153" s="12"/>
      <c r="D153" s="15" t="s">
        <v>18</v>
      </c>
      <c r="E153" s="35" t="s">
        <v>167</v>
      </c>
      <c r="F153" s="1"/>
      <c r="G153" s="1"/>
      <c r="H153" s="48"/>
      <c r="I153" s="48"/>
    </row>
    <row r="154" spans="2:9" x14ac:dyDescent="0.25">
      <c r="B154" s="29"/>
      <c r="C154" s="12"/>
      <c r="D154" s="15" t="s">
        <v>18</v>
      </c>
      <c r="E154" s="35" t="s">
        <v>168</v>
      </c>
      <c r="F154" s="1"/>
      <c r="G154" s="1"/>
      <c r="H154" s="48"/>
      <c r="I154" s="48"/>
    </row>
    <row r="155" spans="2:9" x14ac:dyDescent="0.25">
      <c r="B155" s="29"/>
      <c r="C155" s="12"/>
      <c r="D155" s="15" t="s">
        <v>18</v>
      </c>
      <c r="E155" s="35" t="s">
        <v>169</v>
      </c>
      <c r="F155" s="1"/>
      <c r="G155" s="1"/>
      <c r="H155" s="48"/>
      <c r="I155" s="48"/>
    </row>
    <row r="156" spans="2:9" x14ac:dyDescent="0.25">
      <c r="B156" s="29"/>
      <c r="C156" s="12"/>
      <c r="D156" s="15" t="s">
        <v>18</v>
      </c>
      <c r="E156" s="35" t="s">
        <v>170</v>
      </c>
      <c r="F156" s="1"/>
      <c r="G156" s="1"/>
      <c r="H156" s="48"/>
      <c r="I156" s="48"/>
    </row>
    <row r="157" spans="2:9" x14ac:dyDescent="0.25">
      <c r="B157" s="29"/>
      <c r="C157" s="12"/>
      <c r="D157" s="15" t="s">
        <v>18</v>
      </c>
      <c r="E157" s="35" t="s">
        <v>171</v>
      </c>
      <c r="F157" s="1"/>
      <c r="G157" s="1"/>
      <c r="H157" s="48"/>
      <c r="I157" s="48"/>
    </row>
    <row r="158" spans="2:9" x14ac:dyDescent="0.25">
      <c r="B158" s="29"/>
      <c r="C158" s="12"/>
      <c r="D158" s="15" t="s">
        <v>18</v>
      </c>
      <c r="E158" s="35" t="s">
        <v>172</v>
      </c>
      <c r="F158" s="1"/>
      <c r="G158" s="1"/>
      <c r="H158" s="48"/>
      <c r="I158" s="48"/>
    </row>
    <row r="159" spans="2:9" x14ac:dyDescent="0.25">
      <c r="B159" s="29"/>
      <c r="C159" s="12"/>
      <c r="D159" s="15" t="s">
        <v>18</v>
      </c>
      <c r="E159" s="35" t="s">
        <v>173</v>
      </c>
      <c r="F159" s="1"/>
      <c r="G159" s="1"/>
      <c r="H159" s="48"/>
      <c r="I159" s="48"/>
    </row>
    <row r="160" spans="2:9" x14ac:dyDescent="0.25">
      <c r="B160" s="29"/>
      <c r="C160" s="12"/>
      <c r="D160" s="15" t="s">
        <v>18</v>
      </c>
      <c r="E160" s="35" t="s">
        <v>174</v>
      </c>
      <c r="F160" s="1"/>
      <c r="G160" s="1"/>
      <c r="H160" s="48"/>
      <c r="I160" s="48"/>
    </row>
    <row r="161" spans="2:9" x14ac:dyDescent="0.25">
      <c r="B161" s="77"/>
      <c r="C161" s="78"/>
      <c r="D161" s="79"/>
      <c r="E161" s="65"/>
      <c r="F161" s="56"/>
      <c r="G161" s="56"/>
      <c r="H161" s="96"/>
      <c r="I161" s="96"/>
    </row>
    <row r="162" spans="2:9" x14ac:dyDescent="0.25">
      <c r="B162" s="50">
        <v>10</v>
      </c>
      <c r="C162" s="51" t="s">
        <v>97</v>
      </c>
      <c r="D162" s="72"/>
      <c r="E162" s="68"/>
      <c r="F162" s="75">
        <v>24</v>
      </c>
      <c r="G162" s="75" t="s">
        <v>29</v>
      </c>
      <c r="H162" s="73">
        <f>3747*14000</f>
        <v>52458000</v>
      </c>
      <c r="I162" s="48">
        <f>H162*F162</f>
        <v>1258992000</v>
      </c>
    </row>
    <row r="163" spans="2:9" ht="60" x14ac:dyDescent="0.25">
      <c r="B163" s="188"/>
      <c r="C163" s="12"/>
      <c r="D163" s="6"/>
      <c r="E163" s="35" t="s">
        <v>218</v>
      </c>
      <c r="F163" s="36"/>
      <c r="G163" s="36"/>
      <c r="H163" s="48"/>
      <c r="I163" s="48"/>
    </row>
    <row r="164" spans="2:9" x14ac:dyDescent="0.25">
      <c r="B164" s="77"/>
      <c r="C164" s="78"/>
      <c r="D164" s="70"/>
      <c r="E164" s="65"/>
      <c r="F164" s="80"/>
      <c r="G164" s="80"/>
      <c r="H164" s="96"/>
      <c r="I164" s="96"/>
    </row>
    <row r="165" spans="2:9" x14ac:dyDescent="0.25">
      <c r="B165" s="50">
        <v>11</v>
      </c>
      <c r="C165" s="51" t="s">
        <v>98</v>
      </c>
      <c r="D165" s="72"/>
      <c r="E165" s="68"/>
      <c r="F165" s="75">
        <v>2</v>
      </c>
      <c r="G165" s="75" t="s">
        <v>29</v>
      </c>
      <c r="H165" s="73">
        <f>8646*14000</f>
        <v>121044000</v>
      </c>
      <c r="I165" s="48">
        <f>H165*F165</f>
        <v>242088000</v>
      </c>
    </row>
    <row r="166" spans="2:9" ht="30" x14ac:dyDescent="0.25">
      <c r="B166" s="29"/>
      <c r="C166" s="12"/>
      <c r="D166" s="6"/>
      <c r="E166" s="203" t="s">
        <v>369</v>
      </c>
      <c r="F166" s="36"/>
      <c r="G166" s="36"/>
      <c r="H166" s="48"/>
      <c r="I166" s="48"/>
    </row>
    <row r="167" spans="2:9" x14ac:dyDescent="0.25">
      <c r="B167" s="29"/>
      <c r="C167" s="12"/>
      <c r="D167" s="6"/>
      <c r="E167" s="203" t="s">
        <v>178</v>
      </c>
      <c r="F167" s="36"/>
      <c r="G167" s="36"/>
      <c r="H167" s="48"/>
      <c r="I167" s="48"/>
    </row>
    <row r="168" spans="2:9" x14ac:dyDescent="0.25">
      <c r="B168" s="29"/>
      <c r="C168" s="12"/>
      <c r="D168" s="6"/>
      <c r="E168" s="37" t="s">
        <v>179</v>
      </c>
      <c r="F168" s="36"/>
      <c r="G168" s="36"/>
      <c r="H168" s="48"/>
      <c r="I168" s="48"/>
    </row>
    <row r="169" spans="2:9" x14ac:dyDescent="0.25">
      <c r="B169" s="29"/>
      <c r="C169" s="12"/>
      <c r="D169" s="6"/>
      <c r="E169" s="37" t="s">
        <v>180</v>
      </c>
      <c r="F169" s="36"/>
      <c r="G169" s="36"/>
      <c r="H169" s="48"/>
      <c r="I169" s="48"/>
    </row>
    <row r="170" spans="2:9" ht="30" x14ac:dyDescent="0.25">
      <c r="B170" s="29"/>
      <c r="C170" s="12"/>
      <c r="D170" s="6"/>
      <c r="E170" s="37" t="s">
        <v>370</v>
      </c>
      <c r="F170" s="36"/>
      <c r="G170" s="36"/>
      <c r="H170" s="48"/>
      <c r="I170" s="48"/>
    </row>
    <row r="171" spans="2:9" ht="30" x14ac:dyDescent="0.25">
      <c r="B171" s="29"/>
      <c r="C171" s="12"/>
      <c r="D171" s="6"/>
      <c r="E171" s="37" t="s">
        <v>371</v>
      </c>
      <c r="F171" s="36"/>
      <c r="G171" s="36"/>
      <c r="H171" s="48"/>
      <c r="I171" s="48"/>
    </row>
    <row r="172" spans="2:9" ht="30" x14ac:dyDescent="0.25">
      <c r="B172" s="29"/>
      <c r="C172" s="12"/>
      <c r="D172" s="6"/>
      <c r="E172" s="37" t="s">
        <v>181</v>
      </c>
      <c r="F172" s="36"/>
      <c r="G172" s="36"/>
      <c r="H172" s="48"/>
      <c r="I172" s="48"/>
    </row>
    <row r="173" spans="2:9" ht="30" x14ac:dyDescent="0.25">
      <c r="B173" s="29"/>
      <c r="C173" s="12"/>
      <c r="D173" s="6"/>
      <c r="E173" s="37" t="s">
        <v>372</v>
      </c>
      <c r="F173" s="36"/>
      <c r="G173" s="36"/>
      <c r="H173" s="48"/>
      <c r="I173" s="48"/>
    </row>
    <row r="174" spans="2:9" x14ac:dyDescent="0.25">
      <c r="B174" s="29"/>
      <c r="C174" s="12"/>
      <c r="D174" s="6"/>
      <c r="E174" s="37" t="s">
        <v>373</v>
      </c>
      <c r="F174" s="36"/>
      <c r="G174" s="36"/>
      <c r="H174" s="48"/>
      <c r="I174" s="48"/>
    </row>
    <row r="175" spans="2:9" x14ac:dyDescent="0.25">
      <c r="B175" s="29"/>
      <c r="C175" s="12"/>
      <c r="D175" s="6"/>
      <c r="E175" s="37" t="s">
        <v>182</v>
      </c>
      <c r="F175" s="36"/>
      <c r="G175" s="36"/>
      <c r="H175" s="48"/>
      <c r="I175" s="48"/>
    </row>
    <row r="176" spans="2:9" x14ac:dyDescent="0.25">
      <c r="B176" s="29"/>
      <c r="C176" s="12"/>
      <c r="D176" s="6"/>
      <c r="E176" s="37" t="s">
        <v>374</v>
      </c>
      <c r="F176" s="36"/>
      <c r="G176" s="36"/>
      <c r="H176" s="48"/>
      <c r="I176" s="48"/>
    </row>
    <row r="177" spans="2:9" x14ac:dyDescent="0.25">
      <c r="B177" s="29"/>
      <c r="C177" s="12"/>
      <c r="D177" s="6"/>
      <c r="E177" s="37" t="s">
        <v>375</v>
      </c>
      <c r="F177" s="36"/>
      <c r="G177" s="36"/>
      <c r="H177" s="48"/>
      <c r="I177" s="48"/>
    </row>
    <row r="178" spans="2:9" x14ac:dyDescent="0.25">
      <c r="B178" s="29"/>
      <c r="C178" s="12"/>
      <c r="D178" s="6"/>
      <c r="E178" s="37" t="s">
        <v>376</v>
      </c>
      <c r="F178" s="36"/>
      <c r="G178" s="36"/>
      <c r="H178" s="48"/>
      <c r="I178" s="48"/>
    </row>
    <row r="179" spans="2:9" x14ac:dyDescent="0.25">
      <c r="B179" s="77"/>
      <c r="C179" s="78"/>
      <c r="D179" s="70"/>
      <c r="E179" s="204" t="s">
        <v>183</v>
      </c>
      <c r="F179" s="80"/>
      <c r="G179" s="80"/>
      <c r="H179" s="96"/>
      <c r="I179" s="96"/>
    </row>
    <row r="180" spans="2:9" x14ac:dyDescent="0.25">
      <c r="B180" s="29"/>
      <c r="C180" s="12"/>
      <c r="D180" s="6"/>
      <c r="E180" s="37" t="s">
        <v>184</v>
      </c>
      <c r="F180" s="36"/>
      <c r="G180" s="36"/>
      <c r="H180" s="48"/>
      <c r="I180" s="48"/>
    </row>
    <row r="181" spans="2:9" x14ac:dyDescent="0.25">
      <c r="B181" s="29"/>
      <c r="C181" s="12"/>
      <c r="D181" s="6"/>
      <c r="E181" s="37" t="s">
        <v>185</v>
      </c>
      <c r="F181" s="36"/>
      <c r="G181" s="36"/>
      <c r="H181" s="48"/>
      <c r="I181" s="48"/>
    </row>
    <row r="182" spans="2:9" x14ac:dyDescent="0.25">
      <c r="B182" s="29"/>
      <c r="C182" s="12"/>
      <c r="D182" s="6"/>
      <c r="E182" s="37" t="s">
        <v>377</v>
      </c>
      <c r="F182" s="36"/>
      <c r="G182" s="36"/>
      <c r="H182" s="48"/>
      <c r="I182" s="48"/>
    </row>
    <row r="183" spans="2:9" x14ac:dyDescent="0.25">
      <c r="B183" s="29"/>
      <c r="C183" s="12"/>
      <c r="D183" s="6"/>
      <c r="E183" s="37" t="s">
        <v>186</v>
      </c>
      <c r="F183" s="36"/>
      <c r="G183" s="36"/>
      <c r="H183" s="48"/>
      <c r="I183" s="48"/>
    </row>
    <row r="184" spans="2:9" x14ac:dyDescent="0.25">
      <c r="B184" s="29"/>
      <c r="C184" s="12"/>
      <c r="D184" s="6"/>
      <c r="E184" s="37" t="s">
        <v>187</v>
      </c>
      <c r="F184" s="36"/>
      <c r="G184" s="36"/>
      <c r="H184" s="48"/>
      <c r="I184" s="48"/>
    </row>
    <row r="185" spans="2:9" x14ac:dyDescent="0.25">
      <c r="B185" s="29"/>
      <c r="C185" s="12"/>
      <c r="D185" s="6"/>
      <c r="E185" s="37" t="s">
        <v>378</v>
      </c>
      <c r="F185" s="36"/>
      <c r="G185" s="36"/>
      <c r="H185" s="48"/>
      <c r="I185" s="48"/>
    </row>
    <row r="186" spans="2:9" x14ac:dyDescent="0.25">
      <c r="B186" s="29"/>
      <c r="C186" s="12"/>
      <c r="D186" s="6"/>
      <c r="E186" s="37" t="s">
        <v>379</v>
      </c>
      <c r="F186" s="36"/>
      <c r="G186" s="36"/>
      <c r="H186" s="48"/>
      <c r="I186" s="48"/>
    </row>
    <row r="187" spans="2:9" x14ac:dyDescent="0.25">
      <c r="B187" s="29"/>
      <c r="C187" s="12"/>
      <c r="D187" s="6"/>
      <c r="E187" s="37" t="s">
        <v>188</v>
      </c>
      <c r="F187" s="36"/>
      <c r="G187" s="36"/>
      <c r="H187" s="48"/>
      <c r="I187" s="48"/>
    </row>
    <row r="188" spans="2:9" x14ac:dyDescent="0.25">
      <c r="B188" s="29"/>
      <c r="C188" s="12"/>
      <c r="D188" s="6"/>
      <c r="E188" s="37" t="s">
        <v>189</v>
      </c>
      <c r="F188" s="36"/>
      <c r="G188" s="36"/>
      <c r="H188" s="48"/>
      <c r="I188" s="48"/>
    </row>
    <row r="189" spans="2:9" x14ac:dyDescent="0.25">
      <c r="B189" s="29"/>
      <c r="C189" s="12"/>
      <c r="D189" s="6"/>
      <c r="E189" s="37" t="s">
        <v>190</v>
      </c>
      <c r="F189" s="36"/>
      <c r="G189" s="36"/>
      <c r="H189" s="48"/>
      <c r="I189" s="48"/>
    </row>
    <row r="190" spans="2:9" x14ac:dyDescent="0.25">
      <c r="B190" s="29"/>
      <c r="C190" s="12"/>
      <c r="D190" s="6"/>
      <c r="E190" s="37" t="s">
        <v>191</v>
      </c>
      <c r="F190" s="36"/>
      <c r="G190" s="36"/>
      <c r="H190" s="48"/>
      <c r="I190" s="48"/>
    </row>
    <row r="191" spans="2:9" x14ac:dyDescent="0.25">
      <c r="B191" s="29"/>
      <c r="C191" s="12"/>
      <c r="D191" s="6"/>
      <c r="E191" s="37" t="s">
        <v>192</v>
      </c>
      <c r="F191" s="36"/>
      <c r="G191" s="36"/>
      <c r="H191" s="48"/>
      <c r="I191" s="48"/>
    </row>
    <row r="192" spans="2:9" x14ac:dyDescent="0.25">
      <c r="B192" s="29"/>
      <c r="C192" s="12"/>
      <c r="D192" s="6"/>
      <c r="E192" s="37" t="s">
        <v>193</v>
      </c>
      <c r="F192" s="36"/>
      <c r="G192" s="36"/>
      <c r="H192" s="48"/>
      <c r="I192" s="48"/>
    </row>
    <row r="193" spans="2:9" x14ac:dyDescent="0.25">
      <c r="B193" s="29"/>
      <c r="C193" s="12"/>
      <c r="D193" s="6"/>
      <c r="E193" s="37" t="s">
        <v>194</v>
      </c>
      <c r="F193" s="36"/>
      <c r="G193" s="36"/>
      <c r="H193" s="48"/>
      <c r="I193" s="48"/>
    </row>
    <row r="194" spans="2:9" x14ac:dyDescent="0.25">
      <c r="B194" s="29"/>
      <c r="C194" s="12"/>
      <c r="D194" s="6"/>
      <c r="E194" s="37" t="s">
        <v>195</v>
      </c>
      <c r="F194" s="36"/>
      <c r="G194" s="36"/>
      <c r="H194" s="48"/>
      <c r="I194" s="48"/>
    </row>
    <row r="195" spans="2:9" x14ac:dyDescent="0.25">
      <c r="B195" s="29"/>
      <c r="C195" s="12"/>
      <c r="D195" s="6"/>
      <c r="E195" s="37" t="s">
        <v>380</v>
      </c>
      <c r="F195" s="36"/>
      <c r="G195" s="36"/>
      <c r="H195" s="48"/>
      <c r="I195" s="48"/>
    </row>
    <row r="196" spans="2:9" x14ac:dyDescent="0.25">
      <c r="B196" s="29"/>
      <c r="C196" s="12"/>
      <c r="D196" s="6"/>
      <c r="E196" s="37" t="s">
        <v>381</v>
      </c>
      <c r="F196" s="36"/>
      <c r="G196" s="36"/>
      <c r="H196" s="48"/>
      <c r="I196" s="48"/>
    </row>
    <row r="197" spans="2:9" ht="30" x14ac:dyDescent="0.25">
      <c r="B197" s="77"/>
      <c r="C197" s="78"/>
      <c r="D197" s="70"/>
      <c r="E197" s="204" t="s">
        <v>382</v>
      </c>
      <c r="F197" s="80"/>
      <c r="G197" s="80"/>
      <c r="H197" s="96"/>
      <c r="I197" s="96"/>
    </row>
    <row r="198" spans="2:9" x14ac:dyDescent="0.25">
      <c r="B198" s="29"/>
      <c r="C198" s="12"/>
      <c r="D198" s="6"/>
      <c r="E198" s="37" t="s">
        <v>383</v>
      </c>
      <c r="F198" s="36"/>
      <c r="G198" s="36"/>
      <c r="H198" s="48"/>
      <c r="I198" s="48"/>
    </row>
    <row r="199" spans="2:9" x14ac:dyDescent="0.25">
      <c r="B199" s="29"/>
      <c r="C199" s="12"/>
      <c r="D199" s="6"/>
      <c r="E199" s="37" t="s">
        <v>384</v>
      </c>
      <c r="F199" s="36"/>
      <c r="G199" s="36"/>
      <c r="H199" s="48"/>
      <c r="I199" s="48"/>
    </row>
    <row r="200" spans="2:9" x14ac:dyDescent="0.25">
      <c r="B200" s="29"/>
      <c r="C200" s="12"/>
      <c r="D200" s="6"/>
      <c r="E200" s="37" t="s">
        <v>196</v>
      </c>
      <c r="F200" s="36"/>
      <c r="G200" s="36"/>
      <c r="H200" s="48"/>
      <c r="I200" s="48"/>
    </row>
    <row r="201" spans="2:9" x14ac:dyDescent="0.25">
      <c r="B201" s="29"/>
      <c r="C201" s="12"/>
      <c r="D201" s="6"/>
      <c r="E201" s="37" t="s">
        <v>385</v>
      </c>
      <c r="F201" s="36"/>
      <c r="G201" s="36"/>
      <c r="H201" s="48"/>
      <c r="I201" s="48"/>
    </row>
    <row r="202" spans="2:9" x14ac:dyDescent="0.25">
      <c r="B202" s="29"/>
      <c r="C202" s="12"/>
      <c r="D202" s="6"/>
      <c r="E202" s="37" t="s">
        <v>197</v>
      </c>
      <c r="F202" s="36"/>
      <c r="G202" s="36"/>
      <c r="H202" s="48"/>
      <c r="I202" s="48"/>
    </row>
    <row r="203" spans="2:9" ht="30" x14ac:dyDescent="0.25">
      <c r="B203" s="29"/>
      <c r="C203" s="12"/>
      <c r="D203" s="6"/>
      <c r="E203" s="37" t="s">
        <v>198</v>
      </c>
      <c r="F203" s="36"/>
      <c r="G203" s="36"/>
      <c r="H203" s="48"/>
      <c r="I203" s="48"/>
    </row>
    <row r="204" spans="2:9" x14ac:dyDescent="0.25">
      <c r="B204" s="29"/>
      <c r="C204" s="12"/>
      <c r="D204" s="6"/>
      <c r="E204" s="37" t="s">
        <v>386</v>
      </c>
      <c r="F204" s="36"/>
      <c r="G204" s="36"/>
      <c r="H204" s="48"/>
      <c r="I204" s="48"/>
    </row>
    <row r="205" spans="2:9" ht="45" x14ac:dyDescent="0.25">
      <c r="B205" s="29"/>
      <c r="C205" s="12"/>
      <c r="D205" s="6"/>
      <c r="E205" s="37" t="s">
        <v>387</v>
      </c>
      <c r="F205" s="36"/>
      <c r="G205" s="36"/>
      <c r="H205" s="48"/>
      <c r="I205" s="48"/>
    </row>
    <row r="206" spans="2:9" x14ac:dyDescent="0.25">
      <c r="B206" s="77"/>
      <c r="C206" s="78"/>
      <c r="D206" s="70"/>
      <c r="E206" s="65"/>
      <c r="F206" s="80"/>
      <c r="G206" s="80"/>
      <c r="H206" s="96"/>
      <c r="I206" s="96"/>
    </row>
    <row r="207" spans="2:9" x14ac:dyDescent="0.25">
      <c r="B207" s="50">
        <v>12</v>
      </c>
      <c r="C207" s="51" t="s">
        <v>99</v>
      </c>
      <c r="D207" s="72"/>
      <c r="E207" s="68"/>
      <c r="F207" s="75">
        <v>2</v>
      </c>
      <c r="G207" s="75" t="s">
        <v>29</v>
      </c>
      <c r="H207" s="73">
        <f>8646*14000</f>
        <v>121044000</v>
      </c>
      <c r="I207" s="48">
        <f>H207*F207</f>
        <v>242088000</v>
      </c>
    </row>
    <row r="208" spans="2:9" x14ac:dyDescent="0.25">
      <c r="B208" s="29"/>
      <c r="C208" s="12"/>
      <c r="D208" s="15" t="s">
        <v>18</v>
      </c>
      <c r="E208" s="37" t="s">
        <v>175</v>
      </c>
      <c r="F208" s="36"/>
      <c r="G208" s="36"/>
      <c r="H208" s="48"/>
      <c r="I208" s="48"/>
    </row>
    <row r="209" spans="2:9" x14ac:dyDescent="0.25">
      <c r="B209" s="29"/>
      <c r="C209" s="12"/>
      <c r="D209" s="15" t="s">
        <v>18</v>
      </c>
      <c r="E209" s="37" t="s">
        <v>176</v>
      </c>
      <c r="F209" s="36"/>
      <c r="G209" s="36"/>
      <c r="H209" s="48"/>
      <c r="I209" s="48"/>
    </row>
    <row r="210" spans="2:9" x14ac:dyDescent="0.25">
      <c r="B210" s="29"/>
      <c r="C210" s="12"/>
      <c r="D210" s="38" t="s">
        <v>18</v>
      </c>
      <c r="E210" s="37" t="s">
        <v>177</v>
      </c>
      <c r="F210" s="36"/>
      <c r="G210" s="36"/>
      <c r="H210" s="48"/>
      <c r="I210" s="48"/>
    </row>
    <row r="211" spans="2:9" x14ac:dyDescent="0.25">
      <c r="B211" s="77"/>
      <c r="C211" s="78"/>
      <c r="D211" s="70"/>
      <c r="E211" s="65"/>
      <c r="F211" s="80"/>
      <c r="G211" s="80"/>
      <c r="H211" s="96"/>
      <c r="I211" s="96"/>
    </row>
    <row r="212" spans="2:9" x14ac:dyDescent="0.25">
      <c r="B212" s="50">
        <v>13</v>
      </c>
      <c r="C212" s="51" t="s">
        <v>100</v>
      </c>
      <c r="D212" s="72"/>
      <c r="E212" s="68"/>
      <c r="F212" s="75">
        <v>2</v>
      </c>
      <c r="G212" s="75" t="s">
        <v>29</v>
      </c>
      <c r="H212" s="73">
        <f>3747*14000</f>
        <v>52458000</v>
      </c>
      <c r="I212" s="48">
        <f>H212*F212</f>
        <v>104916000</v>
      </c>
    </row>
    <row r="213" spans="2:9" x14ac:dyDescent="0.25">
      <c r="B213" s="29"/>
      <c r="C213" s="12"/>
      <c r="D213" s="38" t="s">
        <v>18</v>
      </c>
      <c r="E213" s="37" t="s">
        <v>388</v>
      </c>
      <c r="F213" s="36"/>
      <c r="G213" s="36"/>
      <c r="H213" s="48"/>
      <c r="I213" s="48"/>
    </row>
    <row r="214" spans="2:9" x14ac:dyDescent="0.25">
      <c r="B214" s="29"/>
      <c r="C214" s="12"/>
      <c r="D214" s="38" t="s">
        <v>18</v>
      </c>
      <c r="E214" s="37" t="s">
        <v>200</v>
      </c>
      <c r="F214" s="36"/>
      <c r="G214" s="36"/>
      <c r="H214" s="48"/>
      <c r="I214" s="48"/>
    </row>
    <row r="215" spans="2:9" x14ac:dyDescent="0.25">
      <c r="B215" s="77"/>
      <c r="C215" s="78"/>
      <c r="D215" s="283" t="s">
        <v>18</v>
      </c>
      <c r="E215" s="204" t="s">
        <v>201</v>
      </c>
      <c r="F215" s="80"/>
      <c r="G215" s="80"/>
      <c r="H215" s="96"/>
      <c r="I215" s="96"/>
    </row>
    <row r="216" spans="2:9" x14ac:dyDescent="0.25">
      <c r="B216" s="29"/>
      <c r="C216" s="12"/>
      <c r="D216" s="38" t="s">
        <v>18</v>
      </c>
      <c r="E216" s="37" t="s">
        <v>202</v>
      </c>
      <c r="F216" s="36"/>
      <c r="G216" s="36"/>
      <c r="H216" s="48"/>
      <c r="I216" s="48"/>
    </row>
    <row r="217" spans="2:9" x14ac:dyDescent="0.25">
      <c r="B217" s="29"/>
      <c r="C217" s="12"/>
      <c r="D217" s="38" t="s">
        <v>18</v>
      </c>
      <c r="E217" s="37" t="s">
        <v>203</v>
      </c>
      <c r="F217" s="36"/>
      <c r="G217" s="36"/>
      <c r="H217" s="48"/>
      <c r="I217" s="48"/>
    </row>
    <row r="218" spans="2:9" x14ac:dyDescent="0.25">
      <c r="B218" s="29"/>
      <c r="C218" s="12"/>
      <c r="D218" s="38" t="s">
        <v>18</v>
      </c>
      <c r="E218" s="37" t="s">
        <v>204</v>
      </c>
      <c r="F218" s="36"/>
      <c r="G218" s="36"/>
      <c r="H218" s="48"/>
      <c r="I218" s="48"/>
    </row>
    <row r="219" spans="2:9" x14ac:dyDescent="0.25">
      <c r="B219" s="29"/>
      <c r="C219" s="12"/>
      <c r="D219" s="38" t="s">
        <v>18</v>
      </c>
      <c r="E219" s="37" t="s">
        <v>389</v>
      </c>
      <c r="F219" s="36"/>
      <c r="G219" s="36"/>
      <c r="H219" s="48"/>
      <c r="I219" s="48"/>
    </row>
    <row r="220" spans="2:9" x14ac:dyDescent="0.25">
      <c r="B220" s="29"/>
      <c r="C220" s="12"/>
      <c r="D220" s="38" t="s">
        <v>18</v>
      </c>
      <c r="E220" s="37" t="s">
        <v>390</v>
      </c>
      <c r="F220" s="36"/>
      <c r="G220" s="36"/>
      <c r="H220" s="48"/>
      <c r="I220" s="48"/>
    </row>
    <row r="221" spans="2:9" x14ac:dyDescent="0.25">
      <c r="B221" s="29"/>
      <c r="C221" s="12"/>
      <c r="D221" s="38" t="s">
        <v>18</v>
      </c>
      <c r="E221" s="37" t="s">
        <v>391</v>
      </c>
      <c r="F221" s="36"/>
      <c r="G221" s="36"/>
      <c r="H221" s="48"/>
      <c r="I221" s="48"/>
    </row>
    <row r="222" spans="2:9" x14ac:dyDescent="0.25">
      <c r="B222" s="29"/>
      <c r="C222" s="12"/>
      <c r="D222" s="38" t="s">
        <v>18</v>
      </c>
      <c r="E222" s="37" t="s">
        <v>205</v>
      </c>
      <c r="F222" s="36"/>
      <c r="G222" s="36"/>
      <c r="H222" s="48"/>
      <c r="I222" s="48"/>
    </row>
    <row r="223" spans="2:9" x14ac:dyDescent="0.25">
      <c r="B223" s="29"/>
      <c r="C223" s="12"/>
      <c r="D223" s="38" t="s">
        <v>18</v>
      </c>
      <c r="E223" s="37" t="s">
        <v>392</v>
      </c>
      <c r="F223" s="36"/>
      <c r="G223" s="36"/>
      <c r="H223" s="48"/>
      <c r="I223" s="48"/>
    </row>
    <row r="224" spans="2:9" x14ac:dyDescent="0.25">
      <c r="B224" s="29"/>
      <c r="C224" s="12"/>
      <c r="D224" s="38" t="s">
        <v>18</v>
      </c>
      <c r="E224" s="37" t="s">
        <v>393</v>
      </c>
      <c r="F224" s="36"/>
      <c r="G224" s="36"/>
      <c r="H224" s="48"/>
      <c r="I224" s="48"/>
    </row>
    <row r="225" spans="2:9" x14ac:dyDescent="0.25">
      <c r="B225" s="29"/>
      <c r="C225" s="12"/>
      <c r="D225" s="38" t="s">
        <v>18</v>
      </c>
      <c r="E225" s="34" t="s">
        <v>206</v>
      </c>
      <c r="F225" s="36"/>
      <c r="G225" s="36"/>
      <c r="H225" s="48"/>
      <c r="I225" s="48"/>
    </row>
    <row r="226" spans="2:9" x14ac:dyDescent="0.25">
      <c r="B226" s="77"/>
      <c r="C226" s="78"/>
      <c r="D226" s="70"/>
      <c r="E226" s="65"/>
      <c r="F226" s="80"/>
      <c r="G226" s="80"/>
      <c r="H226" s="96"/>
      <c r="I226" s="96"/>
    </row>
    <row r="227" spans="2:9" x14ac:dyDescent="0.25">
      <c r="B227" s="50">
        <v>14</v>
      </c>
      <c r="C227" s="51" t="s">
        <v>101</v>
      </c>
      <c r="D227" s="69"/>
      <c r="E227" s="68"/>
      <c r="F227" s="62">
        <v>1</v>
      </c>
      <c r="G227" s="62" t="s">
        <v>29</v>
      </c>
      <c r="H227" s="73">
        <f>5764*14000</f>
        <v>80696000</v>
      </c>
      <c r="I227" s="48">
        <f>H227*F227</f>
        <v>80696000</v>
      </c>
    </row>
    <row r="228" spans="2:9" ht="30" x14ac:dyDescent="0.25">
      <c r="B228" s="29"/>
      <c r="C228" s="12"/>
      <c r="D228" s="44"/>
      <c r="E228" s="37" t="s">
        <v>39</v>
      </c>
      <c r="F228" s="1"/>
      <c r="G228" s="1"/>
      <c r="H228" s="48"/>
      <c r="I228" s="48"/>
    </row>
    <row r="229" spans="2:9" ht="30" x14ac:dyDescent="0.25">
      <c r="B229" s="29"/>
      <c r="C229" s="12"/>
      <c r="D229" s="44"/>
      <c r="E229" s="37" t="s">
        <v>38</v>
      </c>
      <c r="F229" s="1"/>
      <c r="G229" s="1"/>
      <c r="H229" s="48"/>
      <c r="I229" s="48"/>
    </row>
    <row r="230" spans="2:9" x14ac:dyDescent="0.25">
      <c r="B230" s="29"/>
      <c r="C230" s="12"/>
      <c r="D230" s="44"/>
      <c r="E230" s="37" t="s">
        <v>121</v>
      </c>
      <c r="F230" s="1"/>
      <c r="G230" s="1"/>
      <c r="H230" s="48"/>
      <c r="I230" s="48"/>
    </row>
    <row r="231" spans="2:9" x14ac:dyDescent="0.25">
      <c r="B231" s="77"/>
      <c r="C231" s="78"/>
      <c r="D231" s="79"/>
      <c r="E231" s="204" t="s">
        <v>122</v>
      </c>
      <c r="F231" s="56"/>
      <c r="G231" s="56"/>
      <c r="H231" s="96"/>
      <c r="I231" s="96"/>
    </row>
    <row r="232" spans="2:9" ht="15" hidden="1" customHeight="1" x14ac:dyDescent="0.25">
      <c r="B232" s="29"/>
      <c r="C232" s="12"/>
      <c r="D232" s="44"/>
      <c r="E232" s="37"/>
      <c r="F232" s="1"/>
      <c r="G232" s="1"/>
      <c r="H232" s="48"/>
      <c r="I232" s="48"/>
    </row>
    <row r="233" spans="2:9" ht="15" hidden="1" customHeight="1" x14ac:dyDescent="0.25">
      <c r="B233" s="62"/>
      <c r="C233" s="66"/>
      <c r="D233" s="72"/>
      <c r="E233" s="68"/>
      <c r="F233" s="75"/>
      <c r="G233" s="75"/>
      <c r="H233" s="48"/>
      <c r="I233" s="48"/>
    </row>
    <row r="234" spans="2:9" ht="15.75" thickBot="1" x14ac:dyDescent="0.3">
      <c r="B234" s="83"/>
      <c r="C234" s="84" t="s">
        <v>128</v>
      </c>
      <c r="D234" s="85"/>
      <c r="E234" s="207"/>
      <c r="F234" s="87"/>
      <c r="G234" s="87"/>
      <c r="H234" s="73"/>
      <c r="I234" s="73"/>
    </row>
    <row r="235" spans="2:9" ht="15.75" thickTop="1" x14ac:dyDescent="0.25">
      <c r="B235" s="1"/>
      <c r="C235" s="10" t="s">
        <v>9</v>
      </c>
      <c r="D235" s="6"/>
      <c r="E235" s="3"/>
      <c r="F235" s="1"/>
      <c r="G235" s="1"/>
      <c r="H235" s="48"/>
      <c r="I235" s="48"/>
    </row>
    <row r="236" spans="2:9" x14ac:dyDescent="0.25">
      <c r="B236" s="77">
        <v>1</v>
      </c>
      <c r="C236" s="78" t="s">
        <v>120</v>
      </c>
      <c r="D236" s="133"/>
      <c r="E236" s="287"/>
      <c r="F236" s="56"/>
      <c r="G236" s="56"/>
      <c r="H236" s="96"/>
      <c r="I236" s="96"/>
    </row>
    <row r="237" spans="2:9" ht="135" x14ac:dyDescent="0.25">
      <c r="B237" s="1"/>
      <c r="C237" s="18"/>
      <c r="D237" s="5" t="s">
        <v>18</v>
      </c>
      <c r="E237" s="3" t="s">
        <v>363</v>
      </c>
      <c r="F237" s="1">
        <v>1</v>
      </c>
      <c r="G237" s="1" t="s">
        <v>30</v>
      </c>
      <c r="H237" s="16">
        <v>65000000</v>
      </c>
      <c r="I237" s="48">
        <f>H237*F237</f>
        <v>65000000</v>
      </c>
    </row>
    <row r="238" spans="2:9" x14ac:dyDescent="0.25">
      <c r="B238" s="1"/>
      <c r="C238" s="18"/>
      <c r="D238" s="5" t="s">
        <v>18</v>
      </c>
      <c r="E238" s="3" t="s">
        <v>355</v>
      </c>
      <c r="F238" s="1">
        <v>1</v>
      </c>
      <c r="G238" s="1" t="s">
        <v>30</v>
      </c>
      <c r="H238" s="16">
        <v>4500000</v>
      </c>
      <c r="I238" s="48">
        <f>H238*F238</f>
        <v>4500000</v>
      </c>
    </row>
    <row r="239" spans="2:9" x14ac:dyDescent="0.25">
      <c r="B239" s="1"/>
      <c r="C239" s="18"/>
      <c r="D239" s="5" t="s">
        <v>18</v>
      </c>
      <c r="E239" s="3" t="s">
        <v>357</v>
      </c>
      <c r="F239" s="1">
        <v>1</v>
      </c>
      <c r="G239" s="1" t="s">
        <v>30</v>
      </c>
      <c r="H239" s="16">
        <v>5500000</v>
      </c>
      <c r="I239" s="48">
        <f>H239*F239</f>
        <v>5500000</v>
      </c>
    </row>
    <row r="240" spans="2:9" x14ac:dyDescent="0.25">
      <c r="B240" s="1"/>
      <c r="C240" s="18"/>
      <c r="D240" s="5"/>
      <c r="E240" s="3"/>
      <c r="F240" s="1"/>
      <c r="G240" s="1"/>
      <c r="H240" s="48"/>
      <c r="I240" s="48"/>
    </row>
    <row r="241" spans="2:9" ht="15" customHeight="1" x14ac:dyDescent="0.25">
      <c r="B241" s="56"/>
      <c r="C241" s="57"/>
      <c r="D241" s="70"/>
      <c r="E241" s="202"/>
      <c r="F241" s="56"/>
      <c r="G241" s="56"/>
      <c r="H241" s="96"/>
      <c r="I241" s="96"/>
    </row>
    <row r="242" spans="2:9" x14ac:dyDescent="0.25">
      <c r="B242" s="191">
        <v>2</v>
      </c>
      <c r="C242" s="284" t="s">
        <v>36</v>
      </c>
      <c r="D242" s="288"/>
      <c r="E242" s="289"/>
      <c r="F242" s="134"/>
      <c r="G242" s="134"/>
      <c r="H242" s="144"/>
      <c r="I242" s="144"/>
    </row>
    <row r="243" spans="2:9" ht="135" x14ac:dyDescent="0.25">
      <c r="B243" s="1"/>
      <c r="C243" s="18"/>
      <c r="D243" s="5" t="s">
        <v>18</v>
      </c>
      <c r="E243" s="3" t="s">
        <v>363</v>
      </c>
      <c r="F243" s="1">
        <v>1</v>
      </c>
      <c r="G243" s="1" t="s">
        <v>30</v>
      </c>
      <c r="H243" s="16">
        <v>65000000</v>
      </c>
      <c r="I243" s="48">
        <f>H243*F243</f>
        <v>65000000</v>
      </c>
    </row>
    <row r="244" spans="2:9" x14ac:dyDescent="0.25">
      <c r="B244" s="1"/>
      <c r="C244" s="18"/>
      <c r="D244" s="5" t="s">
        <v>18</v>
      </c>
      <c r="E244" s="3" t="s">
        <v>33</v>
      </c>
      <c r="F244" s="1">
        <v>1</v>
      </c>
      <c r="G244" s="1" t="s">
        <v>30</v>
      </c>
      <c r="H244" s="16">
        <v>800000</v>
      </c>
      <c r="I244" s="48">
        <f>H244*F244</f>
        <v>800000</v>
      </c>
    </row>
    <row r="245" spans="2:9" x14ac:dyDescent="0.25">
      <c r="B245" s="1"/>
      <c r="C245" s="18"/>
      <c r="D245" s="5" t="s">
        <v>18</v>
      </c>
      <c r="E245" s="3" t="s">
        <v>52</v>
      </c>
      <c r="F245" s="1">
        <v>1</v>
      </c>
      <c r="G245" s="1" t="s">
        <v>30</v>
      </c>
      <c r="H245" s="16">
        <v>400000</v>
      </c>
      <c r="I245" s="48">
        <f>H245*F245</f>
        <v>400000</v>
      </c>
    </row>
    <row r="246" spans="2:9" x14ac:dyDescent="0.25">
      <c r="B246" s="56"/>
      <c r="C246" s="57"/>
      <c r="D246" s="89"/>
      <c r="E246" s="202"/>
      <c r="F246" s="56"/>
      <c r="G246" s="56"/>
      <c r="H246" s="96"/>
      <c r="I246" s="96"/>
    </row>
    <row r="247" spans="2:9" x14ac:dyDescent="0.25">
      <c r="B247" s="191">
        <v>3</v>
      </c>
      <c r="C247" s="284" t="s">
        <v>90</v>
      </c>
      <c r="D247" s="290"/>
      <c r="E247" s="291"/>
      <c r="F247" s="134"/>
      <c r="G247" s="134"/>
      <c r="H247" s="144"/>
      <c r="I247" s="144"/>
    </row>
    <row r="248" spans="2:9" ht="135" x14ac:dyDescent="0.25">
      <c r="B248" s="1"/>
      <c r="C248" s="18"/>
      <c r="D248" s="5" t="s">
        <v>18</v>
      </c>
      <c r="E248" s="3" t="s">
        <v>363</v>
      </c>
      <c r="F248" s="1">
        <v>1</v>
      </c>
      <c r="G248" s="1" t="s">
        <v>30</v>
      </c>
      <c r="H248" s="16">
        <v>65000000</v>
      </c>
      <c r="I248" s="48">
        <f>H248*F248</f>
        <v>65000000</v>
      </c>
    </row>
    <row r="249" spans="2:9" x14ac:dyDescent="0.25">
      <c r="B249" s="1"/>
      <c r="C249" s="18"/>
      <c r="D249" s="5" t="s">
        <v>18</v>
      </c>
      <c r="E249" s="3" t="s">
        <v>355</v>
      </c>
      <c r="F249" s="1">
        <v>1</v>
      </c>
      <c r="G249" s="1" t="s">
        <v>30</v>
      </c>
      <c r="H249" s="16">
        <v>4500000</v>
      </c>
      <c r="I249" s="48">
        <f>H249*F249</f>
        <v>4500000</v>
      </c>
    </row>
    <row r="250" spans="2:9" ht="12" customHeight="1" x14ac:dyDescent="0.25">
      <c r="B250" s="1"/>
      <c r="C250" s="18"/>
      <c r="D250" s="5"/>
      <c r="E250" s="3"/>
      <c r="F250" s="1"/>
      <c r="G250" s="1"/>
      <c r="H250" s="48"/>
      <c r="I250" s="48"/>
    </row>
    <row r="251" spans="2:9" ht="3.75" hidden="1" customHeight="1" x14ac:dyDescent="0.25">
      <c r="B251" s="56"/>
      <c r="C251" s="57"/>
      <c r="D251" s="70"/>
      <c r="E251" s="202"/>
      <c r="F251" s="56"/>
      <c r="G251" s="56"/>
      <c r="H251" s="96"/>
      <c r="I251" s="96"/>
    </row>
    <row r="252" spans="2:9" x14ac:dyDescent="0.25">
      <c r="B252" s="50">
        <v>4</v>
      </c>
      <c r="C252" s="51" t="s">
        <v>59</v>
      </c>
      <c r="D252" s="72"/>
      <c r="E252" s="201"/>
      <c r="F252" s="62"/>
      <c r="G252" s="62"/>
      <c r="H252" s="73"/>
      <c r="I252" s="73"/>
    </row>
    <row r="253" spans="2:9" x14ac:dyDescent="0.25">
      <c r="B253" s="29"/>
      <c r="C253" s="19" t="s">
        <v>91</v>
      </c>
      <c r="D253" s="6"/>
      <c r="E253" s="3"/>
      <c r="F253" s="1"/>
      <c r="G253" s="1"/>
      <c r="H253" s="48"/>
      <c r="I253" s="48"/>
    </row>
    <row r="254" spans="2:9" ht="120" x14ac:dyDescent="0.25">
      <c r="B254" s="1"/>
      <c r="C254" s="18"/>
      <c r="D254" s="20" t="s">
        <v>18</v>
      </c>
      <c r="E254" s="3" t="s">
        <v>364</v>
      </c>
      <c r="F254" s="1">
        <v>1</v>
      </c>
      <c r="G254" s="1" t="s">
        <v>30</v>
      </c>
      <c r="H254" s="16">
        <v>51000000</v>
      </c>
      <c r="I254" s="48">
        <f>H254*F254</f>
        <v>51000000</v>
      </c>
    </row>
    <row r="255" spans="2:9" x14ac:dyDescent="0.25">
      <c r="B255" s="56"/>
      <c r="C255" s="57"/>
      <c r="D255" s="90" t="s">
        <v>18</v>
      </c>
      <c r="E255" s="202" t="s">
        <v>355</v>
      </c>
      <c r="F255" s="56">
        <v>3</v>
      </c>
      <c r="G255" s="56" t="s">
        <v>30</v>
      </c>
      <c r="H255" s="16">
        <v>4500000</v>
      </c>
      <c r="I255" s="48">
        <f>H255*F255</f>
        <v>13500000</v>
      </c>
    </row>
    <row r="256" spans="2:9" x14ac:dyDescent="0.25">
      <c r="B256" s="62"/>
      <c r="C256" s="91" t="s">
        <v>92</v>
      </c>
      <c r="D256" s="92"/>
      <c r="E256" s="201"/>
      <c r="F256" s="62"/>
      <c r="G256" s="62"/>
      <c r="H256" s="73"/>
      <c r="I256" s="73"/>
    </row>
    <row r="257" spans="2:9" ht="120" x14ac:dyDescent="0.25">
      <c r="B257" s="1"/>
      <c r="C257" s="18"/>
      <c r="D257" s="20" t="s">
        <v>18</v>
      </c>
      <c r="E257" s="3" t="s">
        <v>364</v>
      </c>
      <c r="F257" s="1">
        <v>1</v>
      </c>
      <c r="G257" s="1" t="s">
        <v>30</v>
      </c>
      <c r="H257" s="16">
        <v>51000000</v>
      </c>
      <c r="I257" s="48">
        <f>H257*F257</f>
        <v>51000000</v>
      </c>
    </row>
    <row r="258" spans="2:9" x14ac:dyDescent="0.25">
      <c r="B258" s="56"/>
      <c r="C258" s="57"/>
      <c r="D258" s="90" t="s">
        <v>18</v>
      </c>
      <c r="E258" s="202" t="s">
        <v>355</v>
      </c>
      <c r="F258" s="56">
        <v>3</v>
      </c>
      <c r="G258" s="56" t="s">
        <v>30</v>
      </c>
      <c r="H258" s="60">
        <v>4500000</v>
      </c>
      <c r="I258" s="96">
        <f>H258*F258</f>
        <v>13500000</v>
      </c>
    </row>
    <row r="259" spans="2:9" x14ac:dyDescent="0.25">
      <c r="B259" s="56"/>
      <c r="C259" s="57"/>
      <c r="D259" s="70"/>
      <c r="E259" s="202"/>
      <c r="F259" s="56"/>
      <c r="G259" s="56"/>
      <c r="H259" s="96"/>
      <c r="I259" s="96"/>
    </row>
    <row r="260" spans="2:9" x14ac:dyDescent="0.25">
      <c r="B260" s="50">
        <v>5</v>
      </c>
      <c r="C260" s="51" t="s">
        <v>14</v>
      </c>
      <c r="D260" s="52"/>
      <c r="E260" s="199"/>
      <c r="F260" s="62"/>
      <c r="G260" s="62"/>
      <c r="H260" s="73"/>
      <c r="I260" s="73"/>
    </row>
    <row r="261" spans="2:9" x14ac:dyDescent="0.25">
      <c r="B261" s="1"/>
      <c r="C261" s="18"/>
      <c r="D261" s="5" t="s">
        <v>18</v>
      </c>
      <c r="E261" s="3" t="s">
        <v>355</v>
      </c>
      <c r="F261" s="1">
        <v>1</v>
      </c>
      <c r="G261" s="1" t="s">
        <v>30</v>
      </c>
      <c r="H261" s="16">
        <v>4500000</v>
      </c>
      <c r="I261" s="48">
        <f>H261*F261</f>
        <v>4500000</v>
      </c>
    </row>
    <row r="262" spans="2:9" x14ac:dyDescent="0.25">
      <c r="B262" s="56"/>
      <c r="C262" s="57"/>
      <c r="D262" s="70"/>
      <c r="E262" s="202"/>
      <c r="F262" s="56"/>
      <c r="G262" s="56"/>
      <c r="H262" s="96"/>
      <c r="I262" s="96"/>
    </row>
    <row r="263" spans="2:9" x14ac:dyDescent="0.25">
      <c r="B263" s="62"/>
      <c r="C263" s="93" t="s">
        <v>10</v>
      </c>
      <c r="D263" s="72"/>
      <c r="E263" s="201"/>
      <c r="F263" s="62"/>
      <c r="G263" s="62"/>
      <c r="H263" s="73"/>
      <c r="I263" s="73"/>
    </row>
    <row r="264" spans="2:9" x14ac:dyDescent="0.25">
      <c r="B264" s="29">
        <v>6</v>
      </c>
      <c r="C264" s="12" t="s">
        <v>8</v>
      </c>
      <c r="D264" s="13"/>
      <c r="E264" s="3"/>
      <c r="F264" s="1"/>
      <c r="G264" s="1"/>
      <c r="H264" s="48"/>
      <c r="I264" s="48"/>
    </row>
    <row r="265" spans="2:9" ht="105" x14ac:dyDescent="0.25">
      <c r="B265" s="1"/>
      <c r="C265" s="18"/>
      <c r="D265" s="5" t="s">
        <v>18</v>
      </c>
      <c r="E265" s="3" t="s">
        <v>395</v>
      </c>
      <c r="F265" s="1">
        <v>1</v>
      </c>
      <c r="G265" s="1" t="s">
        <v>30</v>
      </c>
      <c r="H265" s="16">
        <v>25000000</v>
      </c>
      <c r="I265" s="48">
        <f>H265*F265</f>
        <v>25000000</v>
      </c>
    </row>
    <row r="266" spans="2:9" x14ac:dyDescent="0.25">
      <c r="B266" s="1"/>
      <c r="C266" s="18"/>
      <c r="D266" s="5" t="s">
        <v>18</v>
      </c>
      <c r="E266" s="3" t="s">
        <v>355</v>
      </c>
      <c r="F266" s="1">
        <v>1</v>
      </c>
      <c r="G266" s="1" t="s">
        <v>30</v>
      </c>
      <c r="H266" s="16">
        <v>4500000</v>
      </c>
      <c r="I266" s="48">
        <f>H266*F266</f>
        <v>4500000</v>
      </c>
    </row>
    <row r="267" spans="2:9" x14ac:dyDescent="0.25">
      <c r="B267" s="1"/>
      <c r="C267" s="18"/>
      <c r="D267" s="5" t="s">
        <v>18</v>
      </c>
      <c r="E267" s="3" t="s">
        <v>331</v>
      </c>
      <c r="F267" s="1">
        <v>1</v>
      </c>
      <c r="G267" s="1" t="s">
        <v>30</v>
      </c>
      <c r="H267" s="16">
        <v>30000000</v>
      </c>
      <c r="I267" s="48">
        <f>H267*F267</f>
        <v>30000000</v>
      </c>
    </row>
    <row r="268" spans="2:9" ht="8.25" customHeight="1" x14ac:dyDescent="0.25">
      <c r="B268" s="56"/>
      <c r="C268" s="57"/>
      <c r="D268" s="70"/>
      <c r="E268" s="202"/>
      <c r="F268" s="56"/>
      <c r="G268" s="56"/>
      <c r="H268" s="96"/>
      <c r="I268" s="96"/>
    </row>
    <row r="269" spans="2:9" x14ac:dyDescent="0.25">
      <c r="B269" s="191">
        <v>7</v>
      </c>
      <c r="C269" s="284" t="s">
        <v>15</v>
      </c>
      <c r="D269" s="290"/>
      <c r="E269" s="291"/>
      <c r="F269" s="134"/>
      <c r="G269" s="134"/>
      <c r="H269" s="144"/>
      <c r="I269" s="144"/>
    </row>
    <row r="270" spans="2:9" ht="105" x14ac:dyDescent="0.25">
      <c r="B270" s="1"/>
      <c r="C270" s="18"/>
      <c r="D270" s="5" t="s">
        <v>18</v>
      </c>
      <c r="E270" s="3" t="s">
        <v>396</v>
      </c>
      <c r="F270" s="1">
        <v>1</v>
      </c>
      <c r="G270" s="1" t="s">
        <v>30</v>
      </c>
      <c r="H270" s="16">
        <v>25000000</v>
      </c>
      <c r="I270" s="48">
        <f>H270*F270</f>
        <v>25000000</v>
      </c>
    </row>
    <row r="271" spans="2:9" x14ac:dyDescent="0.25">
      <c r="B271" s="1"/>
      <c r="C271" s="18"/>
      <c r="D271" s="5" t="s">
        <v>18</v>
      </c>
      <c r="E271" s="3" t="s">
        <v>355</v>
      </c>
      <c r="F271" s="1">
        <v>1</v>
      </c>
      <c r="G271" s="1" t="s">
        <v>30</v>
      </c>
      <c r="H271" s="16">
        <v>4500000</v>
      </c>
      <c r="I271" s="48">
        <f>H271*F271</f>
        <v>4500000</v>
      </c>
    </row>
    <row r="272" spans="2:9" x14ac:dyDescent="0.25">
      <c r="B272" s="1"/>
      <c r="C272" s="18"/>
      <c r="D272" s="5" t="s">
        <v>18</v>
      </c>
      <c r="E272" s="3" t="s">
        <v>35</v>
      </c>
      <c r="F272" s="1">
        <v>1</v>
      </c>
      <c r="G272" s="1" t="s">
        <v>30</v>
      </c>
      <c r="H272" s="16">
        <v>30000000</v>
      </c>
      <c r="I272" s="48">
        <f>H272*F272</f>
        <v>30000000</v>
      </c>
    </row>
    <row r="273" spans="2:9" x14ac:dyDescent="0.25">
      <c r="B273" s="1"/>
      <c r="C273" s="18"/>
      <c r="D273" s="5" t="s">
        <v>18</v>
      </c>
      <c r="E273" s="3" t="s">
        <v>52</v>
      </c>
      <c r="F273" s="1">
        <v>1</v>
      </c>
      <c r="G273" s="1" t="s">
        <v>30</v>
      </c>
      <c r="H273" s="16">
        <v>400000</v>
      </c>
      <c r="I273" s="48">
        <f>H273*F273</f>
        <v>400000</v>
      </c>
    </row>
    <row r="274" spans="2:9" ht="6" customHeight="1" x14ac:dyDescent="0.25">
      <c r="B274" s="56"/>
      <c r="C274" s="57"/>
      <c r="D274" s="70"/>
      <c r="E274" s="94"/>
      <c r="F274" s="56"/>
      <c r="G274" s="56"/>
      <c r="H274" s="96"/>
      <c r="I274" s="96"/>
    </row>
    <row r="275" spans="2:9" x14ac:dyDescent="0.25">
      <c r="B275" s="50">
        <v>8</v>
      </c>
      <c r="C275" s="51" t="s">
        <v>119</v>
      </c>
      <c r="D275" s="52"/>
      <c r="E275" s="199"/>
      <c r="F275" s="62"/>
      <c r="G275" s="62"/>
      <c r="H275" s="73"/>
      <c r="I275" s="73"/>
    </row>
    <row r="276" spans="2:9" ht="120" x14ac:dyDescent="0.25">
      <c r="B276" s="1"/>
      <c r="C276" s="18"/>
      <c r="D276" s="5" t="s">
        <v>18</v>
      </c>
      <c r="E276" s="3" t="s">
        <v>365</v>
      </c>
      <c r="F276" s="1">
        <v>4</v>
      </c>
      <c r="G276" s="1" t="s">
        <v>30</v>
      </c>
      <c r="H276" s="16">
        <v>61000000</v>
      </c>
      <c r="I276" s="48">
        <f>H276*F276</f>
        <v>244000000</v>
      </c>
    </row>
    <row r="277" spans="2:9" x14ac:dyDescent="0.25">
      <c r="B277" s="1"/>
      <c r="C277" s="18"/>
      <c r="D277" s="5" t="s">
        <v>18</v>
      </c>
      <c r="E277" s="3" t="s">
        <v>118</v>
      </c>
      <c r="F277" s="1">
        <v>7</v>
      </c>
      <c r="G277" s="1" t="s">
        <v>30</v>
      </c>
      <c r="H277" s="16">
        <v>15000000</v>
      </c>
      <c r="I277" s="48">
        <f>H277*F277</f>
        <v>105000000</v>
      </c>
    </row>
    <row r="278" spans="2:9" ht="6.75" customHeight="1" x14ac:dyDescent="0.25">
      <c r="B278" s="56"/>
      <c r="C278" s="57"/>
      <c r="D278" s="70"/>
      <c r="E278" s="202"/>
      <c r="F278" s="56"/>
      <c r="G278" s="56"/>
      <c r="H278" s="96"/>
      <c r="I278" s="96"/>
    </row>
    <row r="279" spans="2:9" x14ac:dyDescent="0.25">
      <c r="B279" s="50">
        <v>9</v>
      </c>
      <c r="C279" s="51" t="s">
        <v>16</v>
      </c>
      <c r="D279" s="52"/>
      <c r="E279" s="199"/>
      <c r="F279" s="62"/>
      <c r="G279" s="62"/>
      <c r="H279" s="73"/>
      <c r="I279" s="73"/>
    </row>
    <row r="280" spans="2:9" ht="105" x14ac:dyDescent="0.25">
      <c r="B280" s="1"/>
      <c r="C280" s="18"/>
      <c r="D280" s="5" t="s">
        <v>18</v>
      </c>
      <c r="E280" s="3" t="s">
        <v>395</v>
      </c>
      <c r="F280" s="1">
        <v>1</v>
      </c>
      <c r="G280" s="1" t="s">
        <v>30</v>
      </c>
      <c r="H280" s="16">
        <v>25000000</v>
      </c>
      <c r="I280" s="48">
        <f>H280*F280</f>
        <v>25000000</v>
      </c>
    </row>
    <row r="281" spans="2:9" x14ac:dyDescent="0.25">
      <c r="B281" s="1"/>
      <c r="C281" s="18"/>
      <c r="D281" s="5" t="s">
        <v>18</v>
      </c>
      <c r="E281" s="3" t="s">
        <v>355</v>
      </c>
      <c r="F281" s="1">
        <v>1</v>
      </c>
      <c r="G281" s="1" t="s">
        <v>30</v>
      </c>
      <c r="H281" s="16">
        <v>4500000</v>
      </c>
      <c r="I281" s="48">
        <f>H281*F281</f>
        <v>4500000</v>
      </c>
    </row>
    <row r="282" spans="2:9" x14ac:dyDescent="0.25">
      <c r="B282" s="1"/>
      <c r="C282" s="18"/>
      <c r="D282" s="5" t="s">
        <v>18</v>
      </c>
      <c r="E282" s="3" t="s">
        <v>95</v>
      </c>
      <c r="F282" s="1">
        <v>1</v>
      </c>
      <c r="G282" s="1" t="s">
        <v>30</v>
      </c>
      <c r="H282" s="16">
        <v>1400000</v>
      </c>
      <c r="I282" s="48">
        <f>H282*F282</f>
        <v>1400000</v>
      </c>
    </row>
    <row r="283" spans="2:9" x14ac:dyDescent="0.25">
      <c r="B283" s="56"/>
      <c r="C283" s="57"/>
      <c r="D283" s="89"/>
      <c r="E283" s="202"/>
      <c r="F283" s="56"/>
      <c r="G283" s="56"/>
      <c r="H283" s="96"/>
      <c r="I283" s="96"/>
    </row>
    <row r="284" spans="2:9" x14ac:dyDescent="0.25">
      <c r="B284" s="50">
        <v>10</v>
      </c>
      <c r="C284" s="51" t="s">
        <v>96</v>
      </c>
      <c r="D284" s="95"/>
      <c r="E284" s="201"/>
      <c r="F284" s="62"/>
      <c r="G284" s="62"/>
      <c r="H284" s="73"/>
      <c r="I284" s="73"/>
    </row>
    <row r="285" spans="2:9" ht="120" x14ac:dyDescent="0.25">
      <c r="B285" s="1"/>
      <c r="C285" s="18"/>
      <c r="D285" s="5" t="s">
        <v>18</v>
      </c>
      <c r="E285" s="3" t="s">
        <v>397</v>
      </c>
      <c r="F285" s="1">
        <v>1</v>
      </c>
      <c r="G285" s="1" t="s">
        <v>30</v>
      </c>
      <c r="H285" s="16">
        <v>28000000</v>
      </c>
      <c r="I285" s="48">
        <f>H285*F285</f>
        <v>28000000</v>
      </c>
    </row>
    <row r="286" spans="2:9" x14ac:dyDescent="0.25">
      <c r="B286" s="1"/>
      <c r="C286" s="18"/>
      <c r="D286" s="5" t="s">
        <v>18</v>
      </c>
      <c r="E286" s="3" t="s">
        <v>355</v>
      </c>
      <c r="F286" s="1">
        <v>1</v>
      </c>
      <c r="G286" s="1" t="s">
        <v>30</v>
      </c>
      <c r="H286" s="16">
        <v>4500000</v>
      </c>
      <c r="I286" s="48">
        <f>H286*F286</f>
        <v>4500000</v>
      </c>
    </row>
    <row r="287" spans="2:9" x14ac:dyDescent="0.25">
      <c r="B287" s="1"/>
      <c r="C287" s="18"/>
      <c r="D287" s="5" t="s">
        <v>18</v>
      </c>
      <c r="E287" s="3" t="s">
        <v>349</v>
      </c>
      <c r="F287" s="1">
        <v>1</v>
      </c>
      <c r="G287" s="1" t="s">
        <v>30</v>
      </c>
      <c r="H287" s="16">
        <v>200000</v>
      </c>
      <c r="I287" s="48">
        <f>H287*F287</f>
        <v>200000</v>
      </c>
    </row>
    <row r="288" spans="2:9" ht="9.75" customHeight="1" x14ac:dyDescent="0.25">
      <c r="B288" s="1"/>
      <c r="C288" s="18"/>
      <c r="D288" s="6"/>
      <c r="E288" s="3"/>
      <c r="F288" s="1"/>
      <c r="G288" s="1"/>
      <c r="H288" s="48"/>
      <c r="I288" s="96"/>
    </row>
    <row r="289" spans="2:9" x14ac:dyDescent="0.25">
      <c r="B289" s="50">
        <v>11</v>
      </c>
      <c r="C289" s="51" t="s">
        <v>17</v>
      </c>
      <c r="D289" s="52"/>
      <c r="E289" s="199"/>
      <c r="F289" s="62"/>
      <c r="G289" s="62"/>
      <c r="H289" s="73"/>
      <c r="I289" s="73"/>
    </row>
    <row r="290" spans="2:9" ht="105" x14ac:dyDescent="0.25">
      <c r="B290" s="1"/>
      <c r="C290" s="18"/>
      <c r="D290" s="5" t="s">
        <v>18</v>
      </c>
      <c r="E290" s="3" t="s">
        <v>395</v>
      </c>
      <c r="F290" s="1">
        <v>1</v>
      </c>
      <c r="G290" s="1" t="s">
        <v>30</v>
      </c>
      <c r="H290" s="16">
        <v>25000000</v>
      </c>
      <c r="I290" s="48">
        <f>H290*F290</f>
        <v>25000000</v>
      </c>
    </row>
    <row r="291" spans="2:9" x14ac:dyDescent="0.25">
      <c r="B291" s="1"/>
      <c r="C291" s="18"/>
      <c r="D291" s="5" t="s">
        <v>18</v>
      </c>
      <c r="E291" s="3" t="s">
        <v>355</v>
      </c>
      <c r="F291" s="1">
        <v>1</v>
      </c>
      <c r="G291" s="1" t="s">
        <v>30</v>
      </c>
      <c r="H291" s="16">
        <v>4500000</v>
      </c>
      <c r="I291" s="48">
        <f>H291*F291</f>
        <v>4500000</v>
      </c>
    </row>
    <row r="292" spans="2:9" x14ac:dyDescent="0.25">
      <c r="B292" s="1"/>
      <c r="C292" s="18"/>
      <c r="D292" s="5" t="s">
        <v>18</v>
      </c>
      <c r="E292" s="3" t="s">
        <v>349</v>
      </c>
      <c r="F292" s="1">
        <v>1</v>
      </c>
      <c r="G292" s="1" t="s">
        <v>30</v>
      </c>
      <c r="H292" s="16">
        <v>200000</v>
      </c>
      <c r="I292" s="48">
        <f>H292*F292</f>
        <v>200000</v>
      </c>
    </row>
    <row r="293" spans="2:9" x14ac:dyDescent="0.25">
      <c r="B293" s="1"/>
      <c r="C293" s="18"/>
      <c r="D293" s="5" t="s">
        <v>18</v>
      </c>
      <c r="E293" s="3" t="s">
        <v>52</v>
      </c>
      <c r="F293" s="1">
        <v>1</v>
      </c>
      <c r="G293" s="1" t="s">
        <v>30</v>
      </c>
      <c r="H293" s="16">
        <v>400000</v>
      </c>
      <c r="I293" s="48">
        <f>H293*F293</f>
        <v>400000</v>
      </c>
    </row>
    <row r="294" spans="2:9" x14ac:dyDescent="0.25">
      <c r="B294" s="56"/>
      <c r="C294" s="57"/>
      <c r="D294" s="89"/>
      <c r="E294" s="202"/>
      <c r="F294" s="56"/>
      <c r="G294" s="56"/>
      <c r="H294" s="96"/>
      <c r="I294" s="96"/>
    </row>
    <row r="295" spans="2:9" x14ac:dyDescent="0.25">
      <c r="B295" s="50">
        <v>12</v>
      </c>
      <c r="C295" s="51" t="s">
        <v>53</v>
      </c>
      <c r="D295" s="97"/>
      <c r="E295" s="199"/>
      <c r="F295" s="62"/>
      <c r="G295" s="62"/>
      <c r="H295" s="73"/>
      <c r="I295" s="73"/>
    </row>
    <row r="296" spans="2:9" ht="120" x14ac:dyDescent="0.25">
      <c r="B296" s="1"/>
      <c r="C296" s="12"/>
      <c r="D296" s="5" t="s">
        <v>18</v>
      </c>
      <c r="E296" s="3" t="s">
        <v>397</v>
      </c>
      <c r="F296" s="1">
        <v>1</v>
      </c>
      <c r="G296" s="1" t="s">
        <v>30</v>
      </c>
      <c r="H296" s="16">
        <v>28000000</v>
      </c>
      <c r="I296" s="48">
        <f>H296*F296</f>
        <v>28000000</v>
      </c>
    </row>
    <row r="297" spans="2:9" x14ac:dyDescent="0.25">
      <c r="B297" s="1"/>
      <c r="C297" s="12"/>
      <c r="D297" s="5" t="s">
        <v>18</v>
      </c>
      <c r="E297" s="3" t="s">
        <v>79</v>
      </c>
      <c r="F297" s="1">
        <v>3</v>
      </c>
      <c r="G297" s="1" t="s">
        <v>30</v>
      </c>
      <c r="H297" s="16">
        <v>1900000</v>
      </c>
      <c r="I297" s="48">
        <f>H297*F297</f>
        <v>5700000</v>
      </c>
    </row>
    <row r="298" spans="2:9" x14ac:dyDescent="0.25">
      <c r="B298" s="56"/>
      <c r="C298" s="57"/>
      <c r="D298" s="89"/>
      <c r="E298" s="202"/>
      <c r="F298" s="56"/>
      <c r="G298" s="56"/>
      <c r="H298" s="96"/>
      <c r="I298" s="96"/>
    </row>
    <row r="299" spans="2:9" x14ac:dyDescent="0.25">
      <c r="B299" s="50">
        <v>13</v>
      </c>
      <c r="C299" s="51" t="s">
        <v>37</v>
      </c>
      <c r="D299" s="97"/>
      <c r="E299" s="199"/>
      <c r="F299" s="62"/>
      <c r="G299" s="62"/>
      <c r="H299" s="73"/>
      <c r="I299" s="73"/>
    </row>
    <row r="300" spans="2:9" ht="135" x14ac:dyDescent="0.25">
      <c r="B300" s="29"/>
      <c r="C300" s="12"/>
      <c r="D300" s="5" t="s">
        <v>18</v>
      </c>
      <c r="E300" s="3" t="s">
        <v>398</v>
      </c>
      <c r="F300" s="1">
        <v>1</v>
      </c>
      <c r="G300" s="1" t="s">
        <v>30</v>
      </c>
      <c r="H300" s="16">
        <v>28000000</v>
      </c>
      <c r="I300" s="48">
        <f>H300*F300</f>
        <v>28000000</v>
      </c>
    </row>
    <row r="301" spans="2:9" x14ac:dyDescent="0.25">
      <c r="B301" s="1"/>
      <c r="C301" s="18"/>
      <c r="D301" s="5" t="s">
        <v>18</v>
      </c>
      <c r="E301" s="3" t="s">
        <v>355</v>
      </c>
      <c r="F301" s="1">
        <v>1</v>
      </c>
      <c r="G301" s="1" t="s">
        <v>30</v>
      </c>
      <c r="H301" s="16">
        <v>4500000</v>
      </c>
      <c r="I301" s="48">
        <f>H301*F301</f>
        <v>4500000</v>
      </c>
    </row>
    <row r="302" spans="2:9" x14ac:dyDescent="0.25">
      <c r="B302" s="1"/>
      <c r="C302" s="12"/>
      <c r="D302" s="5" t="s">
        <v>18</v>
      </c>
      <c r="E302" s="3" t="s">
        <v>33</v>
      </c>
      <c r="F302" s="1">
        <v>1</v>
      </c>
      <c r="G302" s="1" t="s">
        <v>30</v>
      </c>
      <c r="H302" s="16">
        <v>800000</v>
      </c>
      <c r="I302" s="48">
        <f>H302*F302</f>
        <v>800000</v>
      </c>
    </row>
    <row r="303" spans="2:9" x14ac:dyDescent="0.25">
      <c r="B303" s="1"/>
      <c r="C303" s="18"/>
      <c r="D303" s="5" t="s">
        <v>18</v>
      </c>
      <c r="E303" s="3" t="s">
        <v>52</v>
      </c>
      <c r="F303" s="1">
        <v>1</v>
      </c>
      <c r="G303" s="1" t="s">
        <v>30</v>
      </c>
      <c r="H303" s="16">
        <v>400000</v>
      </c>
      <c r="I303" s="48">
        <f>H303*F303</f>
        <v>400000</v>
      </c>
    </row>
    <row r="304" spans="2:9" x14ac:dyDescent="0.25">
      <c r="B304" s="56"/>
      <c r="C304" s="57"/>
      <c r="D304" s="89"/>
      <c r="E304" s="202"/>
      <c r="F304" s="56"/>
      <c r="G304" s="56"/>
      <c r="H304" s="96"/>
      <c r="I304" s="96"/>
    </row>
    <row r="305" spans="2:9" x14ac:dyDescent="0.25">
      <c r="B305" s="62"/>
      <c r="C305" s="91" t="s">
        <v>93</v>
      </c>
      <c r="D305" s="95"/>
      <c r="E305" s="201"/>
      <c r="F305" s="62"/>
      <c r="G305" s="62"/>
      <c r="H305" s="73"/>
      <c r="I305" s="73"/>
    </row>
    <row r="306" spans="2:9" x14ac:dyDescent="0.25">
      <c r="B306" s="29">
        <v>14</v>
      </c>
      <c r="C306" s="12" t="s">
        <v>60</v>
      </c>
      <c r="D306" s="40"/>
      <c r="E306" s="3"/>
      <c r="F306" s="1"/>
      <c r="G306" s="1"/>
      <c r="H306" s="48"/>
      <c r="I306" s="48"/>
    </row>
    <row r="307" spans="2:9" ht="120" x14ac:dyDescent="0.25">
      <c r="B307" s="29"/>
      <c r="C307" s="18"/>
      <c r="D307" s="5" t="s">
        <v>18</v>
      </c>
      <c r="E307" s="3" t="s">
        <v>365</v>
      </c>
      <c r="F307" s="1">
        <v>8</v>
      </c>
      <c r="G307" s="1" t="s">
        <v>30</v>
      </c>
      <c r="H307" s="16">
        <v>61000000</v>
      </c>
      <c r="I307" s="48">
        <f>H307*F307</f>
        <v>488000000</v>
      </c>
    </row>
    <row r="308" spans="2:9" x14ac:dyDescent="0.25">
      <c r="B308" s="1"/>
      <c r="C308" s="18"/>
      <c r="D308" s="5" t="s">
        <v>18</v>
      </c>
      <c r="E308" s="3" t="s">
        <v>42</v>
      </c>
      <c r="F308" s="1">
        <v>24</v>
      </c>
      <c r="G308" s="1" t="s">
        <v>30</v>
      </c>
      <c r="H308" s="16">
        <v>10000000</v>
      </c>
      <c r="I308" s="48">
        <f>H308*F308</f>
        <v>240000000</v>
      </c>
    </row>
    <row r="309" spans="2:9" x14ac:dyDescent="0.25">
      <c r="B309" s="56"/>
      <c r="C309" s="57"/>
      <c r="D309" s="89"/>
      <c r="E309" s="202"/>
      <c r="F309" s="56"/>
      <c r="G309" s="56"/>
      <c r="H309" s="96"/>
      <c r="I309" s="96"/>
    </row>
    <row r="310" spans="2:9" x14ac:dyDescent="0.25">
      <c r="B310" s="50">
        <v>15</v>
      </c>
      <c r="C310" s="51" t="s">
        <v>8</v>
      </c>
      <c r="D310" s="95"/>
      <c r="E310" s="201"/>
      <c r="F310" s="62"/>
      <c r="G310" s="62"/>
      <c r="H310" s="73"/>
      <c r="I310" s="73"/>
    </row>
    <row r="311" spans="2:9" ht="105" x14ac:dyDescent="0.25">
      <c r="B311" s="1"/>
      <c r="C311" s="18"/>
      <c r="D311" s="5" t="s">
        <v>18</v>
      </c>
      <c r="E311" s="3" t="s">
        <v>395</v>
      </c>
      <c r="F311" s="1">
        <v>2</v>
      </c>
      <c r="G311" s="1" t="s">
        <v>30</v>
      </c>
      <c r="H311" s="16">
        <v>25000000</v>
      </c>
      <c r="I311" s="48">
        <f>H311*F311</f>
        <v>50000000</v>
      </c>
    </row>
    <row r="312" spans="2:9" x14ac:dyDescent="0.25">
      <c r="B312" s="1"/>
      <c r="C312" s="18"/>
      <c r="D312" s="5" t="s">
        <v>18</v>
      </c>
      <c r="E312" s="3" t="s">
        <v>355</v>
      </c>
      <c r="F312" s="1">
        <v>2</v>
      </c>
      <c r="G312" s="1" t="s">
        <v>30</v>
      </c>
      <c r="H312" s="16">
        <v>4500000</v>
      </c>
      <c r="I312" s="48">
        <f>H312*F312</f>
        <v>9000000</v>
      </c>
    </row>
    <row r="313" spans="2:9" x14ac:dyDescent="0.25">
      <c r="B313" s="1"/>
      <c r="C313" s="18"/>
      <c r="D313" s="5" t="s">
        <v>18</v>
      </c>
      <c r="E313" s="3" t="s">
        <v>331</v>
      </c>
      <c r="F313" s="1">
        <v>2</v>
      </c>
      <c r="G313" s="1" t="s">
        <v>30</v>
      </c>
      <c r="H313" s="16">
        <v>30000000</v>
      </c>
      <c r="I313" s="48">
        <f>H313*F313</f>
        <v>60000000</v>
      </c>
    </row>
    <row r="314" spans="2:9" x14ac:dyDescent="0.25">
      <c r="B314" s="56"/>
      <c r="C314" s="57"/>
      <c r="D314" s="89"/>
      <c r="E314" s="202"/>
      <c r="F314" s="56"/>
      <c r="G314" s="56"/>
      <c r="H314" s="96"/>
      <c r="I314" s="96"/>
    </row>
    <row r="315" spans="2:9" x14ac:dyDescent="0.25">
      <c r="B315" s="50">
        <v>16</v>
      </c>
      <c r="C315" s="51" t="s">
        <v>61</v>
      </c>
      <c r="D315" s="95"/>
      <c r="E315" s="201"/>
      <c r="F315" s="62"/>
      <c r="G315" s="62"/>
      <c r="H315" s="73"/>
      <c r="I315" s="73"/>
    </row>
    <row r="316" spans="2:9" ht="105" x14ac:dyDescent="0.25">
      <c r="B316" s="1"/>
      <c r="C316" s="12"/>
      <c r="D316" s="5" t="s">
        <v>18</v>
      </c>
      <c r="E316" s="3" t="s">
        <v>399</v>
      </c>
      <c r="F316" s="1">
        <v>2</v>
      </c>
      <c r="G316" s="1" t="s">
        <v>30</v>
      </c>
      <c r="H316" s="16">
        <v>25000000</v>
      </c>
      <c r="I316" s="48">
        <f>H316*F316</f>
        <v>50000000</v>
      </c>
    </row>
    <row r="317" spans="2:9" x14ac:dyDescent="0.25">
      <c r="B317" s="1"/>
      <c r="C317" s="18"/>
      <c r="D317" s="5" t="s">
        <v>18</v>
      </c>
      <c r="E317" s="3" t="s">
        <v>355</v>
      </c>
      <c r="F317" s="1">
        <v>2</v>
      </c>
      <c r="G317" s="1" t="s">
        <v>30</v>
      </c>
      <c r="H317" s="16">
        <v>4500000</v>
      </c>
      <c r="I317" s="48">
        <f>H317*F317</f>
        <v>9000000</v>
      </c>
    </row>
    <row r="318" spans="2:9" x14ac:dyDescent="0.25">
      <c r="B318" s="1"/>
      <c r="C318" s="18"/>
      <c r="D318" s="5" t="s">
        <v>18</v>
      </c>
      <c r="E318" s="3" t="s">
        <v>52</v>
      </c>
      <c r="F318" s="1">
        <v>2</v>
      </c>
      <c r="G318" s="1" t="s">
        <v>30</v>
      </c>
      <c r="H318" s="16">
        <v>400000</v>
      </c>
      <c r="I318" s="48">
        <f>H318*F318</f>
        <v>800000</v>
      </c>
    </row>
    <row r="319" spans="2:9" x14ac:dyDescent="0.25">
      <c r="B319" s="56"/>
      <c r="C319" s="57"/>
      <c r="D319" s="89"/>
      <c r="E319" s="202"/>
      <c r="F319" s="56"/>
      <c r="G319" s="56"/>
      <c r="H319" s="96"/>
      <c r="I319" s="96"/>
    </row>
    <row r="320" spans="2:9" x14ac:dyDescent="0.25">
      <c r="B320" s="50">
        <v>17</v>
      </c>
      <c r="C320" s="51" t="s">
        <v>16</v>
      </c>
      <c r="D320" s="95"/>
      <c r="E320" s="201"/>
      <c r="F320" s="62"/>
      <c r="G320" s="62"/>
      <c r="H320" s="73"/>
      <c r="I320" s="73"/>
    </row>
    <row r="321" spans="2:9" ht="105" x14ac:dyDescent="0.25">
      <c r="B321" s="1"/>
      <c r="C321" s="12"/>
      <c r="D321" s="5" t="s">
        <v>18</v>
      </c>
      <c r="E321" s="3" t="s">
        <v>396</v>
      </c>
      <c r="F321" s="1">
        <v>2</v>
      </c>
      <c r="G321" s="1" t="s">
        <v>30</v>
      </c>
      <c r="H321" s="16">
        <v>25000000</v>
      </c>
      <c r="I321" s="48">
        <f>H321*F321</f>
        <v>50000000</v>
      </c>
    </row>
    <row r="322" spans="2:9" x14ac:dyDescent="0.25">
      <c r="B322" s="1"/>
      <c r="C322" s="18"/>
      <c r="D322" s="5" t="s">
        <v>18</v>
      </c>
      <c r="E322" s="3" t="s">
        <v>355</v>
      </c>
      <c r="F322" s="1">
        <v>2</v>
      </c>
      <c r="G322" s="1" t="s">
        <v>30</v>
      </c>
      <c r="H322" s="16">
        <v>4500000</v>
      </c>
      <c r="I322" s="48">
        <f>H322*F322</f>
        <v>9000000</v>
      </c>
    </row>
    <row r="323" spans="2:9" x14ac:dyDescent="0.25">
      <c r="B323" s="1"/>
      <c r="C323" s="18"/>
      <c r="D323" s="5"/>
      <c r="E323" s="3"/>
      <c r="F323" s="1"/>
      <c r="G323" s="1"/>
      <c r="H323" s="48"/>
      <c r="I323" s="48"/>
    </row>
    <row r="324" spans="2:9" x14ac:dyDescent="0.25">
      <c r="B324" s="56"/>
      <c r="C324" s="57"/>
      <c r="D324" s="89"/>
      <c r="E324" s="202"/>
      <c r="F324" s="56"/>
      <c r="G324" s="56"/>
      <c r="H324" s="96"/>
      <c r="I324" s="96"/>
    </row>
    <row r="325" spans="2:9" x14ac:dyDescent="0.25">
      <c r="B325" s="50">
        <v>18</v>
      </c>
      <c r="C325" s="51" t="s">
        <v>37</v>
      </c>
      <c r="D325" s="97"/>
      <c r="E325" s="199"/>
      <c r="F325" s="62"/>
      <c r="G325" s="62"/>
      <c r="H325" s="73"/>
      <c r="I325" s="73"/>
    </row>
    <row r="326" spans="2:9" ht="105" x14ac:dyDescent="0.25">
      <c r="B326" s="1"/>
      <c r="C326" s="12"/>
      <c r="D326" s="5" t="s">
        <v>18</v>
      </c>
      <c r="E326" s="3" t="s">
        <v>395</v>
      </c>
      <c r="F326" s="1">
        <v>2</v>
      </c>
      <c r="G326" s="1" t="s">
        <v>30</v>
      </c>
      <c r="H326" s="16">
        <v>25000000</v>
      </c>
      <c r="I326" s="48">
        <f>H326*F326</f>
        <v>50000000</v>
      </c>
    </row>
    <row r="327" spans="2:9" x14ac:dyDescent="0.25">
      <c r="B327" s="1"/>
      <c r="C327" s="18"/>
      <c r="D327" s="5" t="s">
        <v>18</v>
      </c>
      <c r="E327" s="3" t="s">
        <v>355</v>
      </c>
      <c r="F327" s="1">
        <v>2</v>
      </c>
      <c r="G327" s="1" t="s">
        <v>30</v>
      </c>
      <c r="H327" s="16">
        <v>4500000</v>
      </c>
      <c r="I327" s="48">
        <f>H327*F327</f>
        <v>9000000</v>
      </c>
    </row>
    <row r="328" spans="2:9" x14ac:dyDescent="0.25">
      <c r="B328" s="1"/>
      <c r="C328" s="12"/>
      <c r="D328" s="5" t="s">
        <v>18</v>
      </c>
      <c r="E328" s="3" t="s">
        <v>33</v>
      </c>
      <c r="F328" s="1">
        <v>2</v>
      </c>
      <c r="G328" s="1" t="s">
        <v>30</v>
      </c>
      <c r="H328" s="16">
        <v>800000</v>
      </c>
      <c r="I328" s="48">
        <f>H328*F328</f>
        <v>1600000</v>
      </c>
    </row>
    <row r="329" spans="2:9" x14ac:dyDescent="0.25">
      <c r="B329" s="1"/>
      <c r="C329" s="18"/>
      <c r="D329" s="5" t="s">
        <v>18</v>
      </c>
      <c r="E329" s="3" t="s">
        <v>52</v>
      </c>
      <c r="F329" s="1">
        <v>2</v>
      </c>
      <c r="G329" s="1" t="s">
        <v>30</v>
      </c>
      <c r="H329" s="16">
        <v>400000</v>
      </c>
      <c r="I329" s="48">
        <f>H329*F329</f>
        <v>800000</v>
      </c>
    </row>
    <row r="330" spans="2:9" x14ac:dyDescent="0.25">
      <c r="B330" s="56"/>
      <c r="C330" s="57"/>
      <c r="D330" s="89"/>
      <c r="E330" s="202"/>
      <c r="F330" s="56"/>
      <c r="G330" s="56"/>
      <c r="H330" s="96"/>
      <c r="I330" s="96"/>
    </row>
    <row r="331" spans="2:9" x14ac:dyDescent="0.25">
      <c r="B331" s="50">
        <v>19</v>
      </c>
      <c r="C331" s="51" t="s">
        <v>53</v>
      </c>
      <c r="D331" s="95"/>
      <c r="E331" s="201"/>
      <c r="F331" s="62"/>
      <c r="G331" s="62"/>
      <c r="H331" s="73"/>
      <c r="I331" s="73"/>
    </row>
    <row r="332" spans="2:9" ht="105" x14ac:dyDescent="0.25">
      <c r="B332" s="29"/>
      <c r="C332" s="18"/>
      <c r="D332" s="5" t="s">
        <v>18</v>
      </c>
      <c r="E332" s="3" t="s">
        <v>395</v>
      </c>
      <c r="F332" s="1">
        <v>2</v>
      </c>
      <c r="G332" s="1" t="s">
        <v>30</v>
      </c>
      <c r="H332" s="16">
        <v>25000000</v>
      </c>
      <c r="I332" s="48">
        <f>H332*F332</f>
        <v>50000000</v>
      </c>
    </row>
    <row r="333" spans="2:9" x14ac:dyDescent="0.25">
      <c r="B333" s="1"/>
      <c r="C333" s="18"/>
      <c r="D333" s="5" t="s">
        <v>18</v>
      </c>
      <c r="E333" s="3" t="s">
        <v>79</v>
      </c>
      <c r="F333" s="1">
        <v>6</v>
      </c>
      <c r="G333" s="1" t="s">
        <v>30</v>
      </c>
      <c r="H333" s="16">
        <v>1900000</v>
      </c>
      <c r="I333" s="48">
        <f>H333*F333</f>
        <v>11400000</v>
      </c>
    </row>
    <row r="334" spans="2:9" x14ac:dyDescent="0.25">
      <c r="B334" s="56"/>
      <c r="C334" s="57"/>
      <c r="D334" s="89"/>
      <c r="E334" s="202"/>
      <c r="F334" s="56"/>
      <c r="G334" s="56"/>
      <c r="H334" s="96"/>
      <c r="I334" s="96"/>
    </row>
    <row r="335" spans="2:9" x14ac:dyDescent="0.25">
      <c r="B335" s="50">
        <v>20</v>
      </c>
      <c r="C335" s="51" t="s">
        <v>56</v>
      </c>
      <c r="D335" s="52"/>
      <c r="E335" s="199"/>
      <c r="F335" s="62"/>
      <c r="G335" s="62"/>
      <c r="H335" s="73"/>
      <c r="I335" s="73"/>
    </row>
    <row r="336" spans="2:9" ht="105" x14ac:dyDescent="0.25">
      <c r="B336" s="1"/>
      <c r="C336" s="18"/>
      <c r="D336" s="5" t="s">
        <v>18</v>
      </c>
      <c r="E336" s="3" t="s">
        <v>395</v>
      </c>
      <c r="F336" s="1">
        <v>1</v>
      </c>
      <c r="G336" s="1" t="s">
        <v>30</v>
      </c>
      <c r="H336" s="16">
        <v>25000000</v>
      </c>
      <c r="I336" s="48">
        <f>H336*F336</f>
        <v>25000000</v>
      </c>
    </row>
    <row r="337" spans="2:9" x14ac:dyDescent="0.25">
      <c r="B337" s="1"/>
      <c r="C337" s="18"/>
      <c r="D337" s="5" t="s">
        <v>18</v>
      </c>
      <c r="E337" s="3" t="s">
        <v>355</v>
      </c>
      <c r="F337" s="1">
        <v>1</v>
      </c>
      <c r="G337" s="1" t="s">
        <v>30</v>
      </c>
      <c r="H337" s="16">
        <v>4500000</v>
      </c>
      <c r="I337" s="48">
        <f>H337*F337</f>
        <v>4500000</v>
      </c>
    </row>
    <row r="338" spans="2:9" x14ac:dyDescent="0.25">
      <c r="B338" s="1"/>
      <c r="C338" s="18"/>
      <c r="D338" s="5" t="s">
        <v>18</v>
      </c>
      <c r="E338" s="3" t="s">
        <v>348</v>
      </c>
      <c r="F338" s="1">
        <v>1</v>
      </c>
      <c r="G338" s="1" t="s">
        <v>105</v>
      </c>
      <c r="H338" s="16">
        <v>15000000</v>
      </c>
      <c r="I338" s="48">
        <f>H338*F338</f>
        <v>15000000</v>
      </c>
    </row>
    <row r="339" spans="2:9" x14ac:dyDescent="0.25">
      <c r="B339" s="56"/>
      <c r="C339" s="57"/>
      <c r="D339" s="89"/>
      <c r="E339" s="202"/>
      <c r="F339" s="56"/>
      <c r="G339" s="56"/>
      <c r="H339" s="96"/>
      <c r="I339" s="96"/>
    </row>
    <row r="340" spans="2:9" x14ac:dyDescent="0.25">
      <c r="B340" s="50">
        <v>21</v>
      </c>
      <c r="C340" s="51" t="s">
        <v>27</v>
      </c>
      <c r="D340" s="97"/>
      <c r="E340" s="201"/>
      <c r="F340" s="62"/>
      <c r="G340" s="62"/>
      <c r="H340" s="73"/>
      <c r="I340" s="73"/>
    </row>
    <row r="341" spans="2:9" x14ac:dyDescent="0.25">
      <c r="B341" s="29"/>
      <c r="C341" s="19" t="s">
        <v>57</v>
      </c>
      <c r="D341" s="21"/>
      <c r="E341" s="3"/>
      <c r="F341" s="1"/>
      <c r="G341" s="1"/>
      <c r="H341" s="48"/>
      <c r="I341" s="48"/>
    </row>
    <row r="342" spans="2:9" x14ac:dyDescent="0.25">
      <c r="B342" s="1"/>
      <c r="C342" s="18"/>
      <c r="D342" s="5" t="s">
        <v>18</v>
      </c>
      <c r="E342" s="3" t="s">
        <v>40</v>
      </c>
      <c r="F342" s="1">
        <v>1</v>
      </c>
      <c r="G342" s="1" t="s">
        <v>29</v>
      </c>
      <c r="H342" s="48">
        <f>5764*14000</f>
        <v>80696000</v>
      </c>
      <c r="I342" s="48">
        <f>H342*F342</f>
        <v>80696000</v>
      </c>
    </row>
    <row r="343" spans="2:9" x14ac:dyDescent="0.25">
      <c r="B343" s="1"/>
      <c r="C343" s="18"/>
      <c r="D343" s="6"/>
      <c r="E343" s="22" t="s">
        <v>62</v>
      </c>
      <c r="F343" s="1"/>
      <c r="G343" s="1"/>
      <c r="H343" s="48"/>
      <c r="I343" s="48"/>
    </row>
    <row r="344" spans="2:9" x14ac:dyDescent="0.25">
      <c r="B344" s="1"/>
      <c r="C344" s="18"/>
      <c r="D344" s="6"/>
      <c r="E344" s="22" t="s">
        <v>63</v>
      </c>
      <c r="F344" s="1"/>
      <c r="G344" s="1"/>
      <c r="H344" s="48"/>
      <c r="I344" s="48"/>
    </row>
    <row r="345" spans="2:9" x14ac:dyDescent="0.25">
      <c r="B345" s="1"/>
      <c r="C345" s="18"/>
      <c r="D345" s="6"/>
      <c r="E345" s="22" t="s">
        <v>64</v>
      </c>
      <c r="F345" s="1"/>
      <c r="G345" s="1"/>
      <c r="H345" s="48"/>
      <c r="I345" s="48"/>
    </row>
    <row r="346" spans="2:9" x14ac:dyDescent="0.25">
      <c r="B346" s="1"/>
      <c r="C346" s="18"/>
      <c r="D346" s="6"/>
      <c r="E346" s="22" t="s">
        <v>65</v>
      </c>
      <c r="F346" s="1"/>
      <c r="G346" s="1"/>
      <c r="H346" s="48"/>
      <c r="I346" s="48"/>
    </row>
    <row r="347" spans="2:9" x14ac:dyDescent="0.25">
      <c r="B347" s="1"/>
      <c r="C347" s="18"/>
      <c r="D347" s="6"/>
      <c r="E347" s="22" t="s">
        <v>67</v>
      </c>
      <c r="F347" s="1"/>
      <c r="G347" s="1"/>
      <c r="H347" s="48"/>
      <c r="I347" s="48"/>
    </row>
    <row r="348" spans="2:9" x14ac:dyDescent="0.25">
      <c r="B348" s="1"/>
      <c r="C348" s="18"/>
      <c r="D348" s="6"/>
      <c r="E348" s="22" t="s">
        <v>66</v>
      </c>
      <c r="F348" s="1"/>
      <c r="G348" s="1"/>
      <c r="H348" s="48"/>
      <c r="I348" s="48"/>
    </row>
    <row r="349" spans="2:9" x14ac:dyDescent="0.25">
      <c r="B349" s="1"/>
      <c r="C349" s="18"/>
      <c r="D349" s="6"/>
      <c r="E349" s="22" t="s">
        <v>94</v>
      </c>
      <c r="F349" s="1"/>
      <c r="G349" s="1"/>
      <c r="H349" s="48"/>
      <c r="I349" s="48"/>
    </row>
    <row r="350" spans="2:9" x14ac:dyDescent="0.25">
      <c r="B350" s="1"/>
      <c r="C350" s="18"/>
      <c r="D350" s="6"/>
      <c r="E350" s="22" t="s">
        <v>68</v>
      </c>
      <c r="F350" s="1"/>
      <c r="G350" s="1"/>
      <c r="H350" s="48"/>
      <c r="I350" s="48"/>
    </row>
    <row r="351" spans="2:9" x14ac:dyDescent="0.25">
      <c r="B351" s="1"/>
      <c r="C351" s="18"/>
      <c r="D351" s="6"/>
      <c r="E351" s="22" t="s">
        <v>69</v>
      </c>
      <c r="F351" s="1"/>
      <c r="G351" s="1"/>
      <c r="H351" s="48"/>
      <c r="I351" s="48"/>
    </row>
    <row r="352" spans="2:9" x14ac:dyDescent="0.25">
      <c r="B352" s="1"/>
      <c r="C352" s="18"/>
      <c r="D352" s="5" t="s">
        <v>18</v>
      </c>
      <c r="E352" s="22" t="s">
        <v>41</v>
      </c>
      <c r="F352" s="1"/>
      <c r="G352" s="1"/>
      <c r="H352" s="48"/>
      <c r="I352" s="48"/>
    </row>
    <row r="353" spans="2:9" x14ac:dyDescent="0.25">
      <c r="B353" s="1"/>
      <c r="C353" s="18"/>
      <c r="D353" s="5" t="s">
        <v>18</v>
      </c>
      <c r="E353" s="22" t="s">
        <v>70</v>
      </c>
      <c r="F353" s="1"/>
      <c r="G353" s="1"/>
      <c r="H353" s="48"/>
      <c r="I353" s="48"/>
    </row>
    <row r="354" spans="2:9" x14ac:dyDescent="0.25">
      <c r="B354" s="56"/>
      <c r="C354" s="57"/>
      <c r="D354" s="89"/>
      <c r="E354" s="205"/>
      <c r="F354" s="56"/>
      <c r="G354" s="56"/>
      <c r="H354" s="96"/>
      <c r="I354" s="96"/>
    </row>
    <row r="355" spans="2:9" x14ac:dyDescent="0.25">
      <c r="B355" s="62"/>
      <c r="C355" s="91" t="s">
        <v>58</v>
      </c>
      <c r="D355" s="95"/>
      <c r="E355" s="208"/>
      <c r="F355" s="62"/>
      <c r="G355" s="62"/>
      <c r="H355" s="73"/>
      <c r="I355" s="73"/>
    </row>
    <row r="356" spans="2:9" x14ac:dyDescent="0.25">
      <c r="B356" s="1"/>
      <c r="C356" s="19"/>
      <c r="D356" s="5" t="s">
        <v>18</v>
      </c>
      <c r="E356" s="22" t="s">
        <v>40</v>
      </c>
      <c r="F356" s="1">
        <v>2</v>
      </c>
      <c r="G356" s="1" t="s">
        <v>30</v>
      </c>
      <c r="H356" s="48">
        <f>5764*14000</f>
        <v>80696000</v>
      </c>
      <c r="I356" s="48">
        <f>H356*F356</f>
        <v>161392000</v>
      </c>
    </row>
    <row r="357" spans="2:9" x14ac:dyDescent="0.25">
      <c r="B357" s="1"/>
      <c r="C357" s="19"/>
      <c r="D357" s="5"/>
      <c r="E357" s="22" t="s">
        <v>71</v>
      </c>
      <c r="F357" s="1"/>
      <c r="G357" s="1"/>
      <c r="H357" s="48"/>
      <c r="I357" s="48"/>
    </row>
    <row r="358" spans="2:9" x14ac:dyDescent="0.25">
      <c r="B358" s="1"/>
      <c r="C358" s="19"/>
      <c r="D358" s="5"/>
      <c r="E358" s="22" t="s">
        <v>72</v>
      </c>
      <c r="F358" s="1"/>
      <c r="G358" s="1"/>
      <c r="H358" s="48"/>
      <c r="I358" s="48"/>
    </row>
    <row r="359" spans="2:9" x14ac:dyDescent="0.25">
      <c r="B359" s="1"/>
      <c r="C359" s="19"/>
      <c r="D359" s="5"/>
      <c r="E359" s="22" t="s">
        <v>73</v>
      </c>
      <c r="F359" s="1"/>
      <c r="G359" s="1"/>
      <c r="H359" s="48"/>
      <c r="I359" s="48"/>
    </row>
    <row r="360" spans="2:9" x14ac:dyDescent="0.25">
      <c r="B360" s="1"/>
      <c r="C360" s="19"/>
      <c r="D360" s="5"/>
      <c r="E360" s="22" t="s">
        <v>74</v>
      </c>
      <c r="F360" s="1"/>
      <c r="G360" s="1"/>
      <c r="H360" s="48"/>
      <c r="I360" s="48"/>
    </row>
    <row r="361" spans="2:9" x14ac:dyDescent="0.25">
      <c r="B361" s="1"/>
      <c r="C361" s="19"/>
      <c r="D361" s="5"/>
      <c r="E361" s="22" t="s">
        <v>75</v>
      </c>
      <c r="F361" s="1"/>
      <c r="G361" s="1"/>
      <c r="H361" s="48"/>
      <c r="I361" s="48"/>
    </row>
    <row r="362" spans="2:9" x14ac:dyDescent="0.25">
      <c r="B362" s="1"/>
      <c r="C362" s="19"/>
      <c r="D362" s="5"/>
      <c r="E362" s="22" t="s">
        <v>76</v>
      </c>
      <c r="F362" s="1"/>
      <c r="G362" s="1"/>
      <c r="H362" s="48"/>
      <c r="I362" s="48"/>
    </row>
    <row r="363" spans="2:9" x14ac:dyDescent="0.25">
      <c r="B363" s="1"/>
      <c r="C363" s="19"/>
      <c r="D363" s="5"/>
      <c r="E363" s="22" t="s">
        <v>77</v>
      </c>
      <c r="F363" s="1"/>
      <c r="G363" s="1"/>
      <c r="H363" s="48"/>
      <c r="I363" s="48"/>
    </row>
    <row r="364" spans="2:9" x14ac:dyDescent="0.25">
      <c r="B364" s="1"/>
      <c r="C364" s="19"/>
      <c r="D364" s="5"/>
      <c r="E364" s="22" t="s">
        <v>78</v>
      </c>
      <c r="F364" s="1"/>
      <c r="G364" s="1"/>
      <c r="H364" s="48"/>
      <c r="I364" s="48"/>
    </row>
    <row r="365" spans="2:9" x14ac:dyDescent="0.25">
      <c r="B365" s="50">
        <v>22</v>
      </c>
      <c r="C365" s="51" t="s">
        <v>28</v>
      </c>
      <c r="D365" s="52"/>
      <c r="E365" s="201"/>
      <c r="F365" s="62"/>
      <c r="G365" s="62"/>
      <c r="H365" s="73"/>
      <c r="I365" s="73"/>
    </row>
    <row r="366" spans="2:9" x14ac:dyDescent="0.25">
      <c r="B366" s="1"/>
      <c r="C366" s="18"/>
      <c r="D366" s="5" t="s">
        <v>18</v>
      </c>
      <c r="E366" s="3" t="s">
        <v>19</v>
      </c>
      <c r="F366" s="1">
        <v>3</v>
      </c>
      <c r="G366" s="1" t="s">
        <v>30</v>
      </c>
      <c r="H366" s="16">
        <v>5000000</v>
      </c>
      <c r="I366" s="48">
        <f>H366*F366</f>
        <v>15000000</v>
      </c>
    </row>
    <row r="367" spans="2:9" x14ac:dyDescent="0.25">
      <c r="B367" s="1"/>
      <c r="C367" s="18"/>
      <c r="D367" s="6"/>
      <c r="E367" s="3" t="s">
        <v>20</v>
      </c>
      <c r="F367" s="1"/>
      <c r="G367" s="1"/>
      <c r="H367" s="48"/>
      <c r="I367" s="48"/>
    </row>
    <row r="368" spans="2:9" x14ac:dyDescent="0.25">
      <c r="B368" s="1"/>
      <c r="C368" s="18"/>
      <c r="D368" s="6"/>
      <c r="E368" s="3" t="s">
        <v>21</v>
      </c>
      <c r="F368" s="1"/>
      <c r="G368" s="1"/>
      <c r="H368" s="48"/>
      <c r="I368" s="48"/>
    </row>
    <row r="369" spans="2:9" x14ac:dyDescent="0.25">
      <c r="B369" s="1"/>
      <c r="C369" s="18"/>
      <c r="D369" s="6"/>
      <c r="E369" s="34" t="s">
        <v>22</v>
      </c>
      <c r="F369" s="1"/>
      <c r="G369" s="1"/>
      <c r="H369" s="48"/>
      <c r="I369" s="48"/>
    </row>
    <row r="370" spans="2:9" x14ac:dyDescent="0.25">
      <c r="B370" s="1"/>
      <c r="C370" s="18"/>
      <c r="D370" s="6"/>
      <c r="E370" s="3" t="s">
        <v>23</v>
      </c>
      <c r="F370" s="1"/>
      <c r="G370" s="1"/>
      <c r="H370" s="48"/>
      <c r="I370" s="48"/>
    </row>
    <row r="371" spans="2:9" x14ac:dyDescent="0.25">
      <c r="B371" s="1"/>
      <c r="C371" s="18"/>
      <c r="D371" s="5" t="s">
        <v>18</v>
      </c>
      <c r="E371" s="3" t="s">
        <v>24</v>
      </c>
      <c r="F371" s="1">
        <v>1</v>
      </c>
      <c r="G371" s="1" t="s">
        <v>30</v>
      </c>
      <c r="H371" s="16">
        <v>15000000</v>
      </c>
      <c r="I371" s="48">
        <f>H371*F371</f>
        <v>15000000</v>
      </c>
    </row>
    <row r="372" spans="2:9" x14ac:dyDescent="0.25">
      <c r="B372" s="1"/>
      <c r="C372" s="18"/>
      <c r="D372" s="6"/>
      <c r="E372" s="3" t="s">
        <v>81</v>
      </c>
      <c r="F372" s="1"/>
      <c r="G372" s="1"/>
      <c r="H372" s="48"/>
      <c r="I372" s="48"/>
    </row>
    <row r="373" spans="2:9" ht="30" x14ac:dyDescent="0.25">
      <c r="B373" s="1"/>
      <c r="C373" s="18"/>
      <c r="D373" s="6"/>
      <c r="E373" s="3" t="s">
        <v>25</v>
      </c>
      <c r="F373" s="1"/>
      <c r="G373" s="1"/>
      <c r="H373" s="48"/>
      <c r="I373" s="48"/>
    </row>
    <row r="374" spans="2:9" x14ac:dyDescent="0.25">
      <c r="B374" s="1"/>
      <c r="C374" s="18"/>
      <c r="D374" s="6"/>
      <c r="E374" s="3" t="s">
        <v>84</v>
      </c>
      <c r="F374" s="1"/>
      <c r="G374" s="1"/>
      <c r="H374" s="48"/>
      <c r="I374" s="48"/>
    </row>
    <row r="375" spans="2:9" x14ac:dyDescent="0.25">
      <c r="B375" s="1"/>
      <c r="C375" s="18"/>
      <c r="D375" s="6"/>
      <c r="E375" s="3" t="s">
        <v>83</v>
      </c>
      <c r="F375" s="1"/>
      <c r="G375" s="1"/>
      <c r="H375" s="48"/>
      <c r="I375" s="48"/>
    </row>
    <row r="376" spans="2:9" x14ac:dyDescent="0.25">
      <c r="B376" s="1"/>
      <c r="C376" s="18"/>
      <c r="D376" s="6"/>
      <c r="E376" s="3" t="s">
        <v>86</v>
      </c>
      <c r="F376" s="1"/>
      <c r="G376" s="1"/>
      <c r="H376" s="48"/>
      <c r="I376" s="48"/>
    </row>
    <row r="377" spans="2:9" x14ac:dyDescent="0.25">
      <c r="B377" s="1"/>
      <c r="C377" s="18"/>
      <c r="D377" s="6"/>
      <c r="E377" s="3" t="s">
        <v>26</v>
      </c>
      <c r="F377" s="1"/>
      <c r="G377" s="1"/>
      <c r="H377" s="48"/>
      <c r="I377" s="48"/>
    </row>
    <row r="378" spans="2:9" x14ac:dyDescent="0.25">
      <c r="B378" s="1"/>
      <c r="C378" s="18"/>
      <c r="D378" s="6"/>
      <c r="E378" s="3" t="s">
        <v>89</v>
      </c>
      <c r="F378" s="1"/>
      <c r="G378" s="1"/>
      <c r="H378" s="48"/>
      <c r="I378" s="48"/>
    </row>
    <row r="379" spans="2:9" x14ac:dyDescent="0.25">
      <c r="B379" s="1"/>
      <c r="C379" s="18"/>
      <c r="D379" s="20" t="s">
        <v>18</v>
      </c>
      <c r="E379" s="3" t="s">
        <v>80</v>
      </c>
      <c r="F379" s="1">
        <v>2</v>
      </c>
      <c r="G379" s="1" t="s">
        <v>30</v>
      </c>
      <c r="H379" s="16">
        <v>10000000</v>
      </c>
      <c r="I379" s="48">
        <f>H379*F379</f>
        <v>20000000</v>
      </c>
    </row>
    <row r="380" spans="2:9" x14ac:dyDescent="0.25">
      <c r="B380" s="1"/>
      <c r="C380" s="18"/>
      <c r="D380" s="6"/>
      <c r="E380" s="3" t="s">
        <v>81</v>
      </c>
      <c r="F380" s="1"/>
      <c r="G380" s="1"/>
      <c r="H380" s="48"/>
      <c r="I380" s="48"/>
    </row>
    <row r="381" spans="2:9" ht="30" x14ac:dyDescent="0.25">
      <c r="B381" s="1"/>
      <c r="C381" s="18"/>
      <c r="D381" s="6"/>
      <c r="E381" s="3" t="s">
        <v>82</v>
      </c>
      <c r="F381" s="1"/>
      <c r="G381" s="1"/>
      <c r="H381" s="48"/>
      <c r="I381" s="48"/>
    </row>
    <row r="382" spans="2:9" x14ac:dyDescent="0.25">
      <c r="B382" s="1"/>
      <c r="C382" s="18"/>
      <c r="D382" s="6"/>
      <c r="E382" s="3" t="s">
        <v>85</v>
      </c>
      <c r="F382" s="1"/>
      <c r="G382" s="1"/>
      <c r="H382" s="48"/>
      <c r="I382" s="48"/>
    </row>
    <row r="383" spans="2:9" x14ac:dyDescent="0.25">
      <c r="B383" s="1"/>
      <c r="C383" s="18"/>
      <c r="D383" s="6"/>
      <c r="E383" s="3" t="s">
        <v>83</v>
      </c>
      <c r="F383" s="1"/>
      <c r="G383" s="1"/>
      <c r="H383" s="48"/>
      <c r="I383" s="48"/>
    </row>
    <row r="384" spans="2:9" x14ac:dyDescent="0.25">
      <c r="B384" s="1"/>
      <c r="C384" s="18"/>
      <c r="D384" s="6"/>
      <c r="E384" s="3" t="s">
        <v>87</v>
      </c>
      <c r="F384" s="1"/>
      <c r="G384" s="1"/>
      <c r="H384" s="48"/>
      <c r="I384" s="48"/>
    </row>
    <row r="385" spans="2:9" x14ac:dyDescent="0.25">
      <c r="B385" s="1"/>
      <c r="C385" s="18"/>
      <c r="D385" s="6"/>
      <c r="E385" s="3" t="s">
        <v>26</v>
      </c>
      <c r="F385" s="1"/>
      <c r="G385" s="1"/>
      <c r="H385" s="48"/>
      <c r="I385" s="48"/>
    </row>
    <row r="386" spans="2:9" x14ac:dyDescent="0.25">
      <c r="B386" s="1"/>
      <c r="C386" s="18"/>
      <c r="D386" s="6"/>
      <c r="E386" s="3" t="s">
        <v>88</v>
      </c>
      <c r="F386" s="1"/>
      <c r="G386" s="1"/>
      <c r="H386" s="48"/>
      <c r="I386" s="48"/>
    </row>
    <row r="387" spans="2:9" x14ac:dyDescent="0.25">
      <c r="B387" s="1"/>
      <c r="C387" s="18"/>
      <c r="D387" s="5" t="s">
        <v>18</v>
      </c>
      <c r="E387" s="22" t="s">
        <v>347</v>
      </c>
      <c r="F387" s="1">
        <v>1</v>
      </c>
      <c r="G387" s="1" t="s">
        <v>105</v>
      </c>
      <c r="H387" s="16">
        <v>15000000</v>
      </c>
      <c r="I387" s="48">
        <f>H387*F387</f>
        <v>15000000</v>
      </c>
    </row>
    <row r="388" spans="2:9" x14ac:dyDescent="0.25">
      <c r="B388" s="1"/>
      <c r="C388" s="18"/>
      <c r="D388" s="5" t="s">
        <v>18</v>
      </c>
      <c r="E388" s="3" t="s">
        <v>51</v>
      </c>
      <c r="F388" s="1">
        <v>4</v>
      </c>
      <c r="G388" s="1" t="s">
        <v>30</v>
      </c>
      <c r="H388" s="16">
        <v>2400000</v>
      </c>
      <c r="I388" s="48">
        <f>H388*F388</f>
        <v>9600000</v>
      </c>
    </row>
    <row r="389" spans="2:9" x14ac:dyDescent="0.25">
      <c r="B389" s="56"/>
      <c r="C389" s="57"/>
      <c r="D389" s="89"/>
      <c r="E389" s="202"/>
      <c r="F389" s="56"/>
      <c r="G389" s="56"/>
      <c r="H389" s="96"/>
      <c r="I389" s="96"/>
    </row>
    <row r="390" spans="2:9" x14ac:dyDescent="0.25">
      <c r="B390" s="50">
        <v>23</v>
      </c>
      <c r="C390" s="51" t="s">
        <v>129</v>
      </c>
      <c r="D390" s="95"/>
      <c r="E390" s="201"/>
      <c r="F390" s="62"/>
      <c r="G390" s="62"/>
      <c r="H390" s="73"/>
      <c r="I390" s="73"/>
    </row>
    <row r="391" spans="2:9" x14ac:dyDescent="0.25">
      <c r="B391" s="1"/>
      <c r="C391" s="12"/>
      <c r="D391" s="5"/>
      <c r="E391" s="3" t="s">
        <v>43</v>
      </c>
      <c r="F391" s="1"/>
      <c r="G391" s="1"/>
      <c r="H391" s="48"/>
      <c r="I391" s="48"/>
    </row>
    <row r="392" spans="2:9" x14ac:dyDescent="0.25">
      <c r="B392" s="1"/>
      <c r="C392" s="12"/>
      <c r="D392" s="5" t="s">
        <v>18</v>
      </c>
      <c r="E392" s="3" t="s">
        <v>44</v>
      </c>
      <c r="F392" s="1"/>
      <c r="G392" s="1"/>
      <c r="H392" s="48"/>
      <c r="I392" s="48"/>
    </row>
    <row r="393" spans="2:9" x14ac:dyDescent="0.25">
      <c r="B393" s="1"/>
      <c r="C393" s="12"/>
      <c r="D393" s="5"/>
      <c r="E393" s="3" t="s">
        <v>46</v>
      </c>
      <c r="F393" s="1"/>
      <c r="G393" s="1"/>
      <c r="H393" s="48"/>
      <c r="I393" s="48"/>
    </row>
    <row r="394" spans="2:9" x14ac:dyDescent="0.25">
      <c r="B394" s="1"/>
      <c r="C394" s="12"/>
      <c r="D394" s="5"/>
      <c r="E394" s="209" t="s">
        <v>47</v>
      </c>
      <c r="F394" s="1">
        <v>1</v>
      </c>
      <c r="G394" s="1" t="s">
        <v>30</v>
      </c>
      <c r="H394" s="16">
        <v>15000000</v>
      </c>
      <c r="I394" s="48">
        <f>H394*F394</f>
        <v>15000000</v>
      </c>
    </row>
    <row r="395" spans="2:9" x14ac:dyDescent="0.25">
      <c r="B395" s="1"/>
      <c r="C395" s="12"/>
      <c r="D395" s="5"/>
      <c r="E395" s="209" t="s">
        <v>48</v>
      </c>
      <c r="F395" s="1">
        <v>1</v>
      </c>
      <c r="G395" s="1" t="s">
        <v>30</v>
      </c>
      <c r="H395" s="16">
        <v>3600000</v>
      </c>
      <c r="I395" s="48">
        <f>H395*F395</f>
        <v>3600000</v>
      </c>
    </row>
    <row r="396" spans="2:9" x14ac:dyDescent="0.25">
      <c r="B396" s="56"/>
      <c r="C396" s="78"/>
      <c r="D396" s="89" t="s">
        <v>18</v>
      </c>
      <c r="E396" s="210" t="s">
        <v>45</v>
      </c>
      <c r="F396" s="56">
        <v>20</v>
      </c>
      <c r="G396" s="56" t="s">
        <v>30</v>
      </c>
      <c r="H396" s="16">
        <v>1500000</v>
      </c>
      <c r="I396" s="48">
        <f>H396*F396</f>
        <v>30000000</v>
      </c>
    </row>
    <row r="397" spans="2:9" x14ac:dyDescent="0.25">
      <c r="B397" s="248" t="s">
        <v>340</v>
      </c>
      <c r="C397" s="248"/>
      <c r="D397" s="248"/>
      <c r="E397" s="248"/>
      <c r="F397" s="100"/>
      <c r="G397" s="100"/>
      <c r="H397" s="140"/>
      <c r="I397" s="48">
        <f>SUM(I18:I396)</f>
        <v>12381792000</v>
      </c>
    </row>
    <row r="398" spans="2:9" ht="15.75" thickBot="1" x14ac:dyDescent="0.3">
      <c r="B398" s="102" t="s">
        <v>13</v>
      </c>
      <c r="C398" s="103" t="s">
        <v>125</v>
      </c>
      <c r="D398" s="104"/>
      <c r="E398" s="211"/>
      <c r="F398" s="106"/>
      <c r="G398" s="106"/>
      <c r="H398" s="73"/>
      <c r="I398" s="73"/>
    </row>
    <row r="399" spans="2:9" x14ac:dyDescent="0.25">
      <c r="B399" s="29">
        <v>24</v>
      </c>
      <c r="C399" s="12" t="s">
        <v>126</v>
      </c>
      <c r="D399" s="5"/>
      <c r="E399" s="212"/>
      <c r="F399" s="1"/>
      <c r="G399" s="1"/>
      <c r="H399" s="157"/>
      <c r="I399" s="157"/>
    </row>
    <row r="400" spans="2:9" x14ac:dyDescent="0.25">
      <c r="B400" s="29"/>
      <c r="C400" s="41" t="s">
        <v>113</v>
      </c>
      <c r="D400" s="42"/>
      <c r="E400" s="213"/>
      <c r="F400" s="1">
        <v>1</v>
      </c>
      <c r="G400" s="1" t="s">
        <v>29</v>
      </c>
      <c r="H400" s="16">
        <v>529868250</v>
      </c>
      <c r="I400" s="48">
        <f>H400*F400</f>
        <v>529868250</v>
      </c>
    </row>
    <row r="401" spans="2:9" x14ac:dyDescent="0.25">
      <c r="B401" s="29"/>
      <c r="C401" s="12"/>
      <c r="D401" s="5"/>
      <c r="E401" s="214" t="s">
        <v>219</v>
      </c>
      <c r="F401" s="1"/>
      <c r="G401" s="1"/>
      <c r="H401" s="48"/>
      <c r="I401" s="48"/>
    </row>
    <row r="402" spans="2:9" x14ac:dyDescent="0.25">
      <c r="B402" s="29"/>
      <c r="C402" s="12"/>
      <c r="D402" s="5" t="s">
        <v>18</v>
      </c>
      <c r="E402" s="212" t="s">
        <v>220</v>
      </c>
      <c r="F402" s="1"/>
      <c r="G402" s="1"/>
      <c r="H402" s="48"/>
      <c r="I402" s="48"/>
    </row>
    <row r="403" spans="2:9" x14ac:dyDescent="0.25">
      <c r="B403" s="29"/>
      <c r="C403" s="12"/>
      <c r="D403" s="5" t="s">
        <v>18</v>
      </c>
      <c r="E403" s="212" t="s">
        <v>221</v>
      </c>
      <c r="F403" s="1"/>
      <c r="G403" s="1"/>
      <c r="H403" s="48"/>
      <c r="I403" s="48"/>
    </row>
    <row r="404" spans="2:9" x14ac:dyDescent="0.25">
      <c r="B404" s="29"/>
      <c r="C404" s="12"/>
      <c r="D404" s="5" t="s">
        <v>18</v>
      </c>
      <c r="E404" s="212" t="s">
        <v>222</v>
      </c>
      <c r="F404" s="1"/>
      <c r="G404" s="1"/>
      <c r="H404" s="48"/>
      <c r="I404" s="48"/>
    </row>
    <row r="405" spans="2:9" x14ac:dyDescent="0.25">
      <c r="B405" s="29"/>
      <c r="C405" s="12"/>
      <c r="D405" s="5" t="s">
        <v>18</v>
      </c>
      <c r="E405" s="212" t="s">
        <v>223</v>
      </c>
      <c r="F405" s="1"/>
      <c r="G405" s="1"/>
      <c r="H405" s="48"/>
      <c r="I405" s="48"/>
    </row>
    <row r="406" spans="2:9" x14ac:dyDescent="0.25">
      <c r="B406" s="29"/>
      <c r="C406" s="12"/>
      <c r="D406" s="5" t="s">
        <v>18</v>
      </c>
      <c r="E406" s="212" t="s">
        <v>224</v>
      </c>
      <c r="F406" s="1"/>
      <c r="G406" s="1"/>
      <c r="H406" s="48"/>
      <c r="I406" s="48"/>
    </row>
    <row r="407" spans="2:9" x14ac:dyDescent="0.25">
      <c r="B407" s="29"/>
      <c r="C407" s="12"/>
      <c r="D407" s="5" t="s">
        <v>18</v>
      </c>
      <c r="E407" s="212" t="s">
        <v>225</v>
      </c>
      <c r="F407" s="1"/>
      <c r="G407" s="1"/>
      <c r="H407" s="48"/>
      <c r="I407" s="48"/>
    </row>
    <row r="408" spans="2:9" x14ac:dyDescent="0.25">
      <c r="B408" s="29"/>
      <c r="C408" s="12"/>
      <c r="D408" s="5" t="s">
        <v>18</v>
      </c>
      <c r="E408" s="212" t="s">
        <v>226</v>
      </c>
      <c r="F408" s="1"/>
      <c r="G408" s="1"/>
      <c r="H408" s="48"/>
      <c r="I408" s="48"/>
    </row>
    <row r="409" spans="2:9" x14ac:dyDescent="0.25">
      <c r="B409" s="29"/>
      <c r="C409" s="12"/>
      <c r="D409" s="5" t="s">
        <v>18</v>
      </c>
      <c r="E409" s="212" t="s">
        <v>227</v>
      </c>
      <c r="F409" s="1"/>
      <c r="G409" s="1"/>
      <c r="H409" s="48"/>
      <c r="I409" s="48"/>
    </row>
    <row r="410" spans="2:9" x14ac:dyDescent="0.25">
      <c r="B410" s="29"/>
      <c r="C410" s="12"/>
      <c r="D410" s="5" t="s">
        <v>18</v>
      </c>
      <c r="E410" s="212" t="s">
        <v>228</v>
      </c>
      <c r="F410" s="1"/>
      <c r="G410" s="1"/>
      <c r="H410" s="48"/>
      <c r="I410" s="48"/>
    </row>
    <row r="411" spans="2:9" x14ac:dyDescent="0.25">
      <c r="B411" s="62"/>
      <c r="C411" s="245" t="s">
        <v>114</v>
      </c>
      <c r="D411" s="246"/>
      <c r="E411" s="247"/>
      <c r="F411" s="192">
        <v>6</v>
      </c>
      <c r="G411" s="192" t="s">
        <v>29</v>
      </c>
      <c r="H411" s="193">
        <v>294456938</v>
      </c>
      <c r="I411" s="194">
        <f>H411*F411</f>
        <v>1766741628</v>
      </c>
    </row>
    <row r="412" spans="2:9" s="127" customFormat="1" x14ac:dyDescent="0.25">
      <c r="B412" s="1"/>
      <c r="C412" s="26"/>
      <c r="D412" s="9"/>
      <c r="E412" s="215" t="s">
        <v>219</v>
      </c>
      <c r="F412" s="1"/>
      <c r="G412" s="1"/>
      <c r="H412" s="48"/>
      <c r="I412" s="48"/>
    </row>
    <row r="413" spans="2:9" s="127" customFormat="1" x14ac:dyDescent="0.25">
      <c r="B413" s="1"/>
      <c r="C413" s="26"/>
      <c r="D413" s="20" t="s">
        <v>18</v>
      </c>
      <c r="E413" s="8" t="s">
        <v>229</v>
      </c>
      <c r="F413" s="1"/>
      <c r="G413" s="1"/>
      <c r="H413" s="48"/>
      <c r="I413" s="48"/>
    </row>
    <row r="414" spans="2:9" s="127" customFormat="1" x14ac:dyDescent="0.25">
      <c r="B414" s="1"/>
      <c r="C414" s="26"/>
      <c r="D414" s="20" t="s">
        <v>18</v>
      </c>
      <c r="E414" s="8" t="s">
        <v>230</v>
      </c>
      <c r="F414" s="1"/>
      <c r="G414" s="1"/>
      <c r="H414" s="48"/>
      <c r="I414" s="48"/>
    </row>
    <row r="415" spans="2:9" s="127" customFormat="1" x14ac:dyDescent="0.25">
      <c r="B415" s="1"/>
      <c r="C415" s="26"/>
      <c r="D415" s="20" t="s">
        <v>18</v>
      </c>
      <c r="E415" s="8" t="s">
        <v>231</v>
      </c>
      <c r="F415" s="1"/>
      <c r="G415" s="1"/>
      <c r="H415" s="48"/>
      <c r="I415" s="48"/>
    </row>
    <row r="416" spans="2:9" s="127" customFormat="1" x14ac:dyDescent="0.25">
      <c r="B416" s="1"/>
      <c r="C416" s="26"/>
      <c r="D416" s="20" t="s">
        <v>18</v>
      </c>
      <c r="E416" s="8" t="s">
        <v>232</v>
      </c>
      <c r="F416" s="1"/>
      <c r="G416" s="1"/>
      <c r="H416" s="48"/>
      <c r="I416" s="48"/>
    </row>
    <row r="417" spans="2:9" s="127" customFormat="1" x14ac:dyDescent="0.25">
      <c r="B417" s="1"/>
      <c r="C417" s="26"/>
      <c r="D417" s="20" t="s">
        <v>18</v>
      </c>
      <c r="E417" s="8" t="s">
        <v>233</v>
      </c>
      <c r="F417" s="1"/>
      <c r="G417" s="1"/>
      <c r="H417" s="48"/>
      <c r="I417" s="48"/>
    </row>
    <row r="418" spans="2:9" s="127" customFormat="1" x14ac:dyDescent="0.25">
      <c r="B418" s="1"/>
      <c r="C418" s="26"/>
      <c r="D418" s="20" t="s">
        <v>18</v>
      </c>
      <c r="E418" s="8" t="s">
        <v>234</v>
      </c>
      <c r="F418" s="1"/>
      <c r="G418" s="1"/>
      <c r="H418" s="48"/>
      <c r="I418" s="48"/>
    </row>
    <row r="419" spans="2:9" s="127" customFormat="1" x14ac:dyDescent="0.25">
      <c r="B419" s="1"/>
      <c r="C419" s="26"/>
      <c r="D419" s="20" t="s">
        <v>18</v>
      </c>
      <c r="E419" s="8" t="s">
        <v>235</v>
      </c>
      <c r="F419" s="1"/>
      <c r="G419" s="1"/>
      <c r="H419" s="48"/>
      <c r="I419" s="48"/>
    </row>
    <row r="420" spans="2:9" s="127" customFormat="1" x14ac:dyDescent="0.25">
      <c r="B420" s="1"/>
      <c r="C420" s="26"/>
      <c r="D420" s="20" t="s">
        <v>18</v>
      </c>
      <c r="E420" s="8" t="s">
        <v>237</v>
      </c>
      <c r="F420" s="1"/>
      <c r="G420" s="1"/>
      <c r="H420" s="48"/>
      <c r="I420" s="48"/>
    </row>
    <row r="421" spans="2:9" s="127" customFormat="1" x14ac:dyDescent="0.25">
      <c r="B421" s="1"/>
      <c r="C421" s="26"/>
      <c r="D421" s="20" t="s">
        <v>18</v>
      </c>
      <c r="E421" s="8" t="s">
        <v>236</v>
      </c>
      <c r="F421" s="1"/>
      <c r="G421" s="1"/>
      <c r="H421" s="48"/>
      <c r="I421" s="48"/>
    </row>
    <row r="422" spans="2:9" s="127" customFormat="1" x14ac:dyDescent="0.25">
      <c r="B422" s="1"/>
      <c r="C422" s="26"/>
      <c r="D422" s="20" t="s">
        <v>18</v>
      </c>
      <c r="E422" s="8" t="s">
        <v>238</v>
      </c>
      <c r="F422" s="1"/>
      <c r="G422" s="1"/>
      <c r="H422" s="48"/>
      <c r="I422" s="48"/>
    </row>
    <row r="423" spans="2:9" s="127" customFormat="1" x14ac:dyDescent="0.25">
      <c r="B423" s="1"/>
      <c r="C423" s="26"/>
      <c r="D423" s="20" t="s">
        <v>18</v>
      </c>
      <c r="E423" s="8" t="s">
        <v>239</v>
      </c>
      <c r="F423" s="1"/>
      <c r="G423" s="1"/>
      <c r="H423" s="48"/>
      <c r="I423" s="48"/>
    </row>
    <row r="424" spans="2:9" s="127" customFormat="1" x14ac:dyDescent="0.25">
      <c r="B424" s="1"/>
      <c r="C424" s="26"/>
      <c r="D424" s="20" t="s">
        <v>18</v>
      </c>
      <c r="E424" s="8" t="s">
        <v>240</v>
      </c>
      <c r="F424" s="1"/>
      <c r="G424" s="1"/>
      <c r="H424" s="48"/>
      <c r="I424" s="48"/>
    </row>
    <row r="425" spans="2:9" x14ac:dyDescent="0.25">
      <c r="B425" s="62"/>
      <c r="C425" s="245" t="s">
        <v>107</v>
      </c>
      <c r="D425" s="246"/>
      <c r="E425" s="247"/>
      <c r="F425" s="62">
        <v>1</v>
      </c>
      <c r="G425" s="62" t="s">
        <v>29</v>
      </c>
      <c r="H425" s="63">
        <v>58984575</v>
      </c>
      <c r="I425" s="73">
        <f>H425*F425</f>
        <v>58984575</v>
      </c>
    </row>
    <row r="426" spans="2:9" x14ac:dyDescent="0.25">
      <c r="B426" s="1"/>
      <c r="C426" s="12"/>
      <c r="D426" s="5"/>
      <c r="E426" s="215" t="s">
        <v>219</v>
      </c>
      <c r="F426" s="1"/>
      <c r="G426" s="1"/>
      <c r="H426" s="48"/>
      <c r="I426" s="48"/>
    </row>
    <row r="427" spans="2:9" x14ac:dyDescent="0.25">
      <c r="B427" s="1"/>
      <c r="C427" s="12"/>
      <c r="D427" s="5" t="s">
        <v>18</v>
      </c>
      <c r="E427" s="8" t="s">
        <v>241</v>
      </c>
      <c r="F427" s="1"/>
      <c r="G427" s="1"/>
      <c r="H427" s="48"/>
      <c r="I427" s="48"/>
    </row>
    <row r="428" spans="2:9" x14ac:dyDescent="0.25">
      <c r="B428" s="1"/>
      <c r="C428" s="12"/>
      <c r="D428" s="5" t="s">
        <v>18</v>
      </c>
      <c r="E428" s="8" t="s">
        <v>242</v>
      </c>
      <c r="F428" s="1"/>
      <c r="G428" s="1"/>
      <c r="H428" s="48"/>
      <c r="I428" s="48"/>
    </row>
    <row r="429" spans="2:9" x14ac:dyDescent="0.25">
      <c r="B429" s="62"/>
      <c r="C429" s="245" t="s">
        <v>115</v>
      </c>
      <c r="D429" s="246"/>
      <c r="E429" s="247"/>
      <c r="F429" s="62">
        <v>1</v>
      </c>
      <c r="G429" s="62" t="s">
        <v>29</v>
      </c>
      <c r="H429" s="63">
        <v>361118250</v>
      </c>
      <c r="I429" s="73">
        <f>H429*F429</f>
        <v>361118250</v>
      </c>
    </row>
    <row r="430" spans="2:9" x14ac:dyDescent="0.25">
      <c r="B430" s="1"/>
      <c r="C430" s="45"/>
      <c r="D430" s="234" t="s">
        <v>243</v>
      </c>
      <c r="E430" s="235"/>
      <c r="F430" s="1"/>
      <c r="G430" s="1"/>
      <c r="H430" s="16"/>
      <c r="I430" s="48"/>
    </row>
    <row r="431" spans="2:9" s="127" customFormat="1" x14ac:dyDescent="0.25">
      <c r="B431" s="1"/>
      <c r="C431" s="26"/>
      <c r="D431" s="9"/>
      <c r="E431" s="215" t="s">
        <v>219</v>
      </c>
      <c r="F431" s="1"/>
      <c r="G431" s="1"/>
      <c r="H431" s="48"/>
      <c r="I431" s="48"/>
    </row>
    <row r="432" spans="2:9" s="127" customFormat="1" x14ac:dyDescent="0.25">
      <c r="B432" s="1"/>
      <c r="C432" s="26"/>
      <c r="D432" s="20" t="s">
        <v>18</v>
      </c>
      <c r="E432" s="8" t="s">
        <v>244</v>
      </c>
      <c r="F432" s="1"/>
      <c r="G432" s="1"/>
      <c r="H432" s="48"/>
      <c r="I432" s="48"/>
    </row>
    <row r="433" spans="2:9" s="127" customFormat="1" x14ac:dyDescent="0.25">
      <c r="B433" s="1"/>
      <c r="C433" s="26"/>
      <c r="D433" s="234" t="s">
        <v>245</v>
      </c>
      <c r="E433" s="235"/>
      <c r="F433" s="1"/>
      <c r="G433" s="1"/>
      <c r="H433" s="48"/>
      <c r="I433" s="48"/>
    </row>
    <row r="434" spans="2:9" s="127" customFormat="1" x14ac:dyDescent="0.25">
      <c r="B434" s="1"/>
      <c r="C434" s="26"/>
      <c r="D434" s="9"/>
      <c r="E434" s="215" t="s">
        <v>219</v>
      </c>
      <c r="F434" s="1"/>
      <c r="G434" s="1"/>
      <c r="H434" s="48"/>
      <c r="I434" s="48"/>
    </row>
    <row r="435" spans="2:9" s="127" customFormat="1" x14ac:dyDescent="0.25">
      <c r="B435" s="1"/>
      <c r="C435" s="26"/>
      <c r="D435" s="20" t="s">
        <v>18</v>
      </c>
      <c r="E435" s="8" t="s">
        <v>246</v>
      </c>
      <c r="F435" s="1"/>
      <c r="G435" s="1"/>
      <c r="H435" s="48"/>
      <c r="I435" s="48"/>
    </row>
    <row r="436" spans="2:9" s="127" customFormat="1" x14ac:dyDescent="0.25">
      <c r="B436" s="1"/>
      <c r="C436" s="26"/>
      <c r="D436" s="20" t="s">
        <v>18</v>
      </c>
      <c r="E436" s="8" t="s">
        <v>247</v>
      </c>
      <c r="F436" s="1"/>
      <c r="G436" s="1"/>
      <c r="H436" s="48"/>
      <c r="I436" s="48"/>
    </row>
    <row r="437" spans="2:9" s="127" customFormat="1" x14ac:dyDescent="0.25">
      <c r="B437" s="1"/>
      <c r="C437" s="26"/>
      <c r="D437" s="20" t="s">
        <v>18</v>
      </c>
      <c r="E437" s="8" t="s">
        <v>248</v>
      </c>
      <c r="F437" s="1"/>
      <c r="G437" s="1"/>
      <c r="H437" s="48"/>
      <c r="I437" s="48"/>
    </row>
    <row r="438" spans="2:9" s="127" customFormat="1" x14ac:dyDescent="0.25">
      <c r="B438" s="1"/>
      <c r="C438" s="26"/>
      <c r="D438" s="234" t="s">
        <v>249</v>
      </c>
      <c r="E438" s="235"/>
      <c r="F438" s="1"/>
      <c r="G438" s="1"/>
      <c r="H438" s="48"/>
      <c r="I438" s="48"/>
    </row>
    <row r="439" spans="2:9" s="127" customFormat="1" x14ac:dyDescent="0.25">
      <c r="B439" s="1"/>
      <c r="C439" s="26"/>
      <c r="D439" s="9"/>
      <c r="E439" s="215" t="s">
        <v>219</v>
      </c>
      <c r="F439" s="1"/>
      <c r="G439" s="1"/>
      <c r="H439" s="48"/>
      <c r="I439" s="48"/>
    </row>
    <row r="440" spans="2:9" s="127" customFormat="1" x14ac:dyDescent="0.25">
      <c r="B440" s="1"/>
      <c r="C440" s="26"/>
      <c r="D440" s="20" t="s">
        <v>18</v>
      </c>
      <c r="E440" s="8" t="s">
        <v>250</v>
      </c>
      <c r="F440" s="1"/>
      <c r="G440" s="1"/>
      <c r="H440" s="48"/>
      <c r="I440" s="48"/>
    </row>
    <row r="441" spans="2:9" s="127" customFormat="1" x14ac:dyDescent="0.25">
      <c r="B441" s="1"/>
      <c r="C441" s="26"/>
      <c r="D441" s="20" t="s">
        <v>18</v>
      </c>
      <c r="E441" s="8" t="s">
        <v>251</v>
      </c>
      <c r="F441" s="1"/>
      <c r="G441" s="1"/>
      <c r="H441" s="48"/>
      <c r="I441" s="48"/>
    </row>
    <row r="442" spans="2:9" s="127" customFormat="1" x14ac:dyDescent="0.25">
      <c r="B442" s="1"/>
      <c r="C442" s="26"/>
      <c r="D442" s="20" t="s">
        <v>18</v>
      </c>
      <c r="E442" s="8" t="s">
        <v>252</v>
      </c>
      <c r="F442" s="1"/>
      <c r="G442" s="1"/>
      <c r="H442" s="48"/>
      <c r="I442" s="48"/>
    </row>
    <row r="443" spans="2:9" s="127" customFormat="1" x14ac:dyDescent="0.25">
      <c r="B443" s="1"/>
      <c r="C443" s="26"/>
      <c r="D443" s="20" t="s">
        <v>18</v>
      </c>
      <c r="E443" s="8" t="s">
        <v>253</v>
      </c>
      <c r="F443" s="1"/>
      <c r="G443" s="1"/>
      <c r="H443" s="48"/>
      <c r="I443" s="48"/>
    </row>
    <row r="444" spans="2:9" s="127" customFormat="1" x14ac:dyDescent="0.25">
      <c r="B444" s="1"/>
      <c r="C444" s="26"/>
      <c r="D444" s="20" t="s">
        <v>18</v>
      </c>
      <c r="E444" s="8" t="s">
        <v>254</v>
      </c>
      <c r="F444" s="1"/>
      <c r="G444" s="1"/>
      <c r="H444" s="48"/>
      <c r="I444" s="48"/>
    </row>
    <row r="445" spans="2:9" s="127" customFormat="1" x14ac:dyDescent="0.25">
      <c r="B445" s="1"/>
      <c r="C445" s="26"/>
      <c r="D445" s="234" t="s">
        <v>255</v>
      </c>
      <c r="E445" s="235"/>
      <c r="F445" s="1"/>
      <c r="G445" s="1"/>
      <c r="H445" s="48"/>
      <c r="I445" s="48"/>
    </row>
    <row r="446" spans="2:9" s="127" customFormat="1" x14ac:dyDescent="0.25">
      <c r="B446" s="1"/>
      <c r="C446" s="26"/>
      <c r="D446" s="9"/>
      <c r="E446" s="215" t="s">
        <v>219</v>
      </c>
      <c r="F446" s="1"/>
      <c r="G446" s="1"/>
      <c r="H446" s="48"/>
      <c r="I446" s="48"/>
    </row>
    <row r="447" spans="2:9" s="127" customFormat="1" x14ac:dyDescent="0.25">
      <c r="B447" s="1"/>
      <c r="C447" s="26"/>
      <c r="D447" s="20" t="s">
        <v>18</v>
      </c>
      <c r="E447" s="8" t="s">
        <v>256</v>
      </c>
      <c r="F447" s="1"/>
      <c r="G447" s="1"/>
      <c r="H447" s="48"/>
      <c r="I447" s="48"/>
    </row>
    <row r="448" spans="2:9" s="127" customFormat="1" x14ac:dyDescent="0.25">
      <c r="B448" s="1"/>
      <c r="C448" s="26"/>
      <c r="D448" s="20" t="s">
        <v>18</v>
      </c>
      <c r="E448" s="8" t="s">
        <v>254</v>
      </c>
      <c r="F448" s="1"/>
      <c r="G448" s="1"/>
      <c r="H448" s="48"/>
      <c r="I448" s="48"/>
    </row>
    <row r="449" spans="2:9" s="127" customFormat="1" x14ac:dyDescent="0.25">
      <c r="B449" s="1"/>
      <c r="C449" s="26"/>
      <c r="D449" s="20" t="s">
        <v>18</v>
      </c>
      <c r="E449" s="8" t="s">
        <v>257</v>
      </c>
      <c r="F449" s="1"/>
      <c r="G449" s="1"/>
      <c r="H449" s="48"/>
      <c r="I449" s="48"/>
    </row>
    <row r="450" spans="2:9" s="127" customFormat="1" x14ac:dyDescent="0.25">
      <c r="B450" s="1"/>
      <c r="C450" s="26"/>
      <c r="D450" s="20" t="s">
        <v>18</v>
      </c>
      <c r="E450" s="8" t="s">
        <v>258</v>
      </c>
      <c r="F450" s="1"/>
      <c r="G450" s="1"/>
      <c r="H450" s="48"/>
      <c r="I450" s="48"/>
    </row>
    <row r="451" spans="2:9" s="127" customFormat="1" x14ac:dyDescent="0.25">
      <c r="B451" s="1"/>
      <c r="C451" s="26"/>
      <c r="D451" s="234" t="s">
        <v>259</v>
      </c>
      <c r="E451" s="235"/>
      <c r="F451" s="1"/>
      <c r="G451" s="1"/>
      <c r="H451" s="48"/>
      <c r="I451" s="48"/>
    </row>
    <row r="452" spans="2:9" s="127" customFormat="1" x14ac:dyDescent="0.25">
      <c r="B452" s="1"/>
      <c r="C452" s="26"/>
      <c r="D452" s="9"/>
      <c r="E452" s="215" t="s">
        <v>219</v>
      </c>
      <c r="F452" s="1"/>
      <c r="G452" s="1"/>
      <c r="H452" s="48"/>
      <c r="I452" s="48"/>
    </row>
    <row r="453" spans="2:9" s="127" customFormat="1" x14ac:dyDescent="0.25">
      <c r="B453" s="1"/>
      <c r="C453" s="26"/>
      <c r="D453" s="20" t="s">
        <v>18</v>
      </c>
      <c r="E453" s="8" t="s">
        <v>260</v>
      </c>
      <c r="F453" s="1"/>
      <c r="G453" s="1"/>
      <c r="H453" s="48"/>
      <c r="I453" s="48"/>
    </row>
    <row r="454" spans="2:9" s="127" customFormat="1" x14ac:dyDescent="0.25">
      <c r="B454" s="1"/>
      <c r="C454" s="26"/>
      <c r="D454" s="20" t="s">
        <v>18</v>
      </c>
      <c r="E454" s="8" t="s">
        <v>261</v>
      </c>
      <c r="F454" s="1"/>
      <c r="G454" s="1"/>
      <c r="H454" s="48"/>
      <c r="I454" s="48"/>
    </row>
    <row r="455" spans="2:9" x14ac:dyDescent="0.25">
      <c r="B455" s="62"/>
      <c r="C455" s="245" t="s">
        <v>108</v>
      </c>
      <c r="D455" s="246"/>
      <c r="E455" s="247"/>
      <c r="F455" s="62">
        <v>1</v>
      </c>
      <c r="G455" s="62" t="s">
        <v>29</v>
      </c>
      <c r="H455" s="63">
        <v>127500000</v>
      </c>
      <c r="I455" s="73">
        <f>H455*F455</f>
        <v>127500000</v>
      </c>
    </row>
    <row r="456" spans="2:9" s="127" customFormat="1" x14ac:dyDescent="0.25">
      <c r="B456" s="1"/>
      <c r="C456" s="26"/>
      <c r="D456" s="44" t="s">
        <v>262</v>
      </c>
      <c r="E456" s="8"/>
      <c r="F456" s="1"/>
      <c r="G456" s="1"/>
      <c r="H456" s="48"/>
      <c r="I456" s="48"/>
    </row>
    <row r="457" spans="2:9" s="127" customFormat="1" x14ac:dyDescent="0.25">
      <c r="B457" s="1"/>
      <c r="C457" s="26"/>
      <c r="D457" s="9"/>
      <c r="E457" s="215" t="s">
        <v>219</v>
      </c>
      <c r="F457" s="1"/>
      <c r="G457" s="1"/>
      <c r="H457" s="48"/>
      <c r="I457" s="48"/>
    </row>
    <row r="458" spans="2:9" s="127" customFormat="1" x14ac:dyDescent="0.25">
      <c r="B458" s="1"/>
      <c r="C458" s="26"/>
      <c r="D458" s="20" t="s">
        <v>18</v>
      </c>
      <c r="E458" s="8" t="s">
        <v>263</v>
      </c>
      <c r="F458" s="1"/>
      <c r="G458" s="1"/>
      <c r="H458" s="48"/>
      <c r="I458" s="48"/>
    </row>
    <row r="459" spans="2:9" s="127" customFormat="1" x14ac:dyDescent="0.25">
      <c r="B459" s="1"/>
      <c r="C459" s="26"/>
      <c r="D459" s="20" t="s">
        <v>18</v>
      </c>
      <c r="E459" s="8" t="s">
        <v>264</v>
      </c>
      <c r="F459" s="1"/>
      <c r="G459" s="1"/>
      <c r="H459" s="48"/>
      <c r="I459" s="48"/>
    </row>
    <row r="460" spans="2:9" s="127" customFormat="1" x14ac:dyDescent="0.25">
      <c r="B460" s="1"/>
      <c r="C460" s="26"/>
      <c r="D460" s="20" t="s">
        <v>18</v>
      </c>
      <c r="E460" s="8" t="s">
        <v>265</v>
      </c>
      <c r="F460" s="1"/>
      <c r="G460" s="1"/>
      <c r="H460" s="48"/>
      <c r="I460" s="48"/>
    </row>
    <row r="461" spans="2:9" s="127" customFormat="1" x14ac:dyDescent="0.25">
      <c r="B461" s="1"/>
      <c r="C461" s="26"/>
      <c r="D461" s="44" t="s">
        <v>266</v>
      </c>
      <c r="E461" s="215"/>
      <c r="F461" s="1"/>
      <c r="G461" s="1"/>
      <c r="H461" s="48"/>
      <c r="I461" s="48"/>
    </row>
    <row r="462" spans="2:9" s="127" customFormat="1" x14ac:dyDescent="0.25">
      <c r="B462" s="1"/>
      <c r="C462" s="26"/>
      <c r="D462" s="9"/>
      <c r="E462" s="215" t="s">
        <v>267</v>
      </c>
      <c r="F462" s="1"/>
      <c r="G462" s="1"/>
      <c r="H462" s="48"/>
      <c r="I462" s="48"/>
    </row>
    <row r="463" spans="2:9" s="127" customFormat="1" x14ac:dyDescent="0.25">
      <c r="B463" s="1"/>
      <c r="C463" s="26"/>
      <c r="D463" s="20" t="s">
        <v>18</v>
      </c>
      <c r="E463" s="8" t="s">
        <v>268</v>
      </c>
      <c r="F463" s="1"/>
      <c r="G463" s="1"/>
      <c r="H463" s="48"/>
      <c r="I463" s="48"/>
    </row>
    <row r="464" spans="2:9" s="127" customFormat="1" x14ac:dyDescent="0.25">
      <c r="B464" s="1"/>
      <c r="C464" s="26"/>
      <c r="D464" s="20" t="s">
        <v>18</v>
      </c>
      <c r="E464" s="8" t="s">
        <v>269</v>
      </c>
      <c r="F464" s="1"/>
      <c r="G464" s="1"/>
      <c r="H464" s="48"/>
      <c r="I464" s="48"/>
    </row>
    <row r="465" spans="2:9" s="127" customFormat="1" x14ac:dyDescent="0.25">
      <c r="B465" s="1"/>
      <c r="C465" s="26"/>
      <c r="D465" s="44" t="s">
        <v>270</v>
      </c>
      <c r="E465" s="8"/>
      <c r="F465" s="1"/>
      <c r="G465" s="1"/>
      <c r="H465" s="48"/>
      <c r="I465" s="48"/>
    </row>
    <row r="466" spans="2:9" s="127" customFormat="1" x14ac:dyDescent="0.25">
      <c r="B466" s="1"/>
      <c r="C466" s="26"/>
      <c r="D466" s="9"/>
      <c r="E466" s="215" t="s">
        <v>219</v>
      </c>
      <c r="F466" s="1"/>
      <c r="G466" s="1"/>
      <c r="H466" s="48"/>
      <c r="I466" s="48"/>
    </row>
    <row r="467" spans="2:9" s="127" customFormat="1" x14ac:dyDescent="0.25">
      <c r="B467" s="1"/>
      <c r="C467" s="26"/>
      <c r="D467" s="20" t="s">
        <v>18</v>
      </c>
      <c r="E467" s="8" t="s">
        <v>271</v>
      </c>
      <c r="F467" s="1"/>
      <c r="G467" s="1"/>
      <c r="H467" s="48"/>
      <c r="I467" s="48"/>
    </row>
    <row r="468" spans="2:9" s="127" customFormat="1" x14ac:dyDescent="0.25">
      <c r="B468" s="1"/>
      <c r="C468" s="26"/>
      <c r="D468" s="44" t="s">
        <v>272</v>
      </c>
      <c r="E468" s="215"/>
      <c r="F468" s="1"/>
      <c r="G468" s="1"/>
      <c r="H468" s="48"/>
      <c r="I468" s="48"/>
    </row>
    <row r="469" spans="2:9" s="127" customFormat="1" x14ac:dyDescent="0.25">
      <c r="B469" s="1"/>
      <c r="C469" s="26"/>
      <c r="D469" s="9"/>
      <c r="E469" s="215" t="s">
        <v>219</v>
      </c>
      <c r="F469" s="1"/>
      <c r="G469" s="1"/>
      <c r="H469" s="48"/>
      <c r="I469" s="48"/>
    </row>
    <row r="470" spans="2:9" s="127" customFormat="1" x14ac:dyDescent="0.25">
      <c r="B470" s="1"/>
      <c r="C470" s="26"/>
      <c r="D470" s="20" t="s">
        <v>18</v>
      </c>
      <c r="E470" s="8" t="s">
        <v>273</v>
      </c>
      <c r="F470" s="1"/>
      <c r="G470" s="1"/>
      <c r="H470" s="48"/>
      <c r="I470" s="48"/>
    </row>
    <row r="471" spans="2:9" x14ac:dyDescent="0.25">
      <c r="B471" s="62"/>
      <c r="C471" s="245" t="s">
        <v>116</v>
      </c>
      <c r="D471" s="246"/>
      <c r="E471" s="247"/>
      <c r="F471" s="62">
        <v>1</v>
      </c>
      <c r="G471" s="62" t="s">
        <v>29</v>
      </c>
      <c r="H471" s="63">
        <v>112500000</v>
      </c>
      <c r="I471" s="63">
        <f>F471*H471</f>
        <v>112500000</v>
      </c>
    </row>
    <row r="472" spans="2:9" x14ac:dyDescent="0.25">
      <c r="B472" s="1"/>
      <c r="C472" s="45"/>
      <c r="D472" s="46"/>
      <c r="E472" s="215" t="s">
        <v>219</v>
      </c>
      <c r="F472" s="1"/>
      <c r="G472" s="1"/>
      <c r="H472" s="48"/>
      <c r="I472" s="48"/>
    </row>
    <row r="473" spans="2:9" s="127" customFormat="1" x14ac:dyDescent="0.25">
      <c r="B473" s="1"/>
      <c r="C473" s="26"/>
      <c r="D473" s="20" t="s">
        <v>18</v>
      </c>
      <c r="E473" s="8" t="s">
        <v>274</v>
      </c>
      <c r="F473" s="1"/>
      <c r="G473" s="1"/>
      <c r="H473" s="48"/>
      <c r="I473" s="48"/>
    </row>
    <row r="474" spans="2:9" s="127" customFormat="1" x14ac:dyDescent="0.25">
      <c r="B474" s="1"/>
      <c r="C474" s="26"/>
      <c r="D474" s="20" t="s">
        <v>18</v>
      </c>
      <c r="E474" s="8" t="s">
        <v>275</v>
      </c>
      <c r="F474" s="1"/>
      <c r="G474" s="1"/>
      <c r="H474" s="48"/>
      <c r="I474" s="48"/>
    </row>
    <row r="475" spans="2:9" s="127" customFormat="1" x14ac:dyDescent="0.25">
      <c r="B475" s="1"/>
      <c r="C475" s="26"/>
      <c r="D475" s="20" t="s">
        <v>18</v>
      </c>
      <c r="E475" s="8" t="s">
        <v>276</v>
      </c>
      <c r="F475" s="1"/>
      <c r="G475" s="1"/>
      <c r="H475" s="48"/>
      <c r="I475" s="48"/>
    </row>
    <row r="476" spans="2:9" x14ac:dyDescent="0.25">
      <c r="B476" s="56"/>
      <c r="C476" s="78"/>
      <c r="D476" s="89"/>
      <c r="E476" s="202"/>
      <c r="F476" s="109"/>
      <c r="G476" s="109"/>
      <c r="H476" s="96"/>
      <c r="I476" s="96"/>
    </row>
    <row r="477" spans="2:9" x14ac:dyDescent="0.25">
      <c r="B477" s="50">
        <v>25</v>
      </c>
      <c r="C477" s="51" t="s">
        <v>109</v>
      </c>
      <c r="D477" s="95"/>
      <c r="E477" s="201"/>
      <c r="F477" s="110"/>
      <c r="G477" s="110"/>
      <c r="H477" s="73"/>
      <c r="I477" s="73"/>
    </row>
    <row r="478" spans="2:9" x14ac:dyDescent="0.25">
      <c r="B478" s="1"/>
      <c r="C478" s="12"/>
      <c r="D478" s="234" t="s">
        <v>277</v>
      </c>
      <c r="E478" s="235"/>
      <c r="F478" s="1">
        <v>1</v>
      </c>
      <c r="G478" s="1" t="s">
        <v>29</v>
      </c>
      <c r="H478" s="16">
        <v>65000000</v>
      </c>
      <c r="I478" s="16">
        <f>H478*F478</f>
        <v>65000000</v>
      </c>
    </row>
    <row r="479" spans="2:9" x14ac:dyDescent="0.25">
      <c r="B479" s="1"/>
      <c r="C479" s="12"/>
      <c r="D479" s="44"/>
      <c r="E479" s="216" t="s">
        <v>359</v>
      </c>
      <c r="F479" s="1"/>
      <c r="G479" s="28"/>
      <c r="H479" s="48"/>
      <c r="I479" s="48"/>
    </row>
    <row r="480" spans="2:9" s="127" customFormat="1" x14ac:dyDescent="0.25">
      <c r="B480" s="1"/>
      <c r="C480" s="18"/>
      <c r="D480" s="9"/>
      <c r="E480" s="216" t="s">
        <v>350</v>
      </c>
      <c r="F480" s="1"/>
      <c r="G480" s="28"/>
      <c r="H480" s="48"/>
      <c r="I480" s="48"/>
    </row>
    <row r="481" spans="2:9" s="127" customFormat="1" x14ac:dyDescent="0.25">
      <c r="B481" s="1"/>
      <c r="C481" s="18"/>
      <c r="D481" s="9"/>
      <c r="E481" s="216" t="s">
        <v>360</v>
      </c>
      <c r="F481" s="1"/>
      <c r="G481" s="28"/>
      <c r="H481" s="48"/>
      <c r="I481" s="48"/>
    </row>
    <row r="482" spans="2:9" s="127" customFormat="1" x14ac:dyDescent="0.25">
      <c r="B482" s="1"/>
      <c r="C482" s="18"/>
      <c r="D482" s="9"/>
      <c r="E482" s="216" t="s">
        <v>354</v>
      </c>
      <c r="F482" s="1"/>
      <c r="G482" s="28"/>
      <c r="H482" s="48"/>
      <c r="I482" s="48"/>
    </row>
    <row r="483" spans="2:9" s="127" customFormat="1" x14ac:dyDescent="0.25">
      <c r="B483" s="1"/>
      <c r="C483" s="18"/>
      <c r="D483" s="9"/>
      <c r="E483" s="216" t="s">
        <v>351</v>
      </c>
      <c r="F483" s="1"/>
      <c r="G483" s="28"/>
      <c r="H483" s="48"/>
      <c r="I483" s="48"/>
    </row>
    <row r="484" spans="2:9" s="127" customFormat="1" x14ac:dyDescent="0.25">
      <c r="B484" s="1"/>
      <c r="C484" s="18"/>
      <c r="D484" s="9"/>
      <c r="E484" s="216" t="s">
        <v>345</v>
      </c>
      <c r="F484" s="1"/>
      <c r="G484" s="28"/>
      <c r="H484" s="48"/>
      <c r="I484" s="48"/>
    </row>
    <row r="485" spans="2:9" s="127" customFormat="1" x14ac:dyDescent="0.25">
      <c r="B485" s="1"/>
      <c r="C485" s="18"/>
      <c r="D485" s="9"/>
      <c r="E485" s="216" t="s">
        <v>366</v>
      </c>
      <c r="F485" s="1"/>
      <c r="G485" s="28"/>
      <c r="H485" s="48"/>
      <c r="I485" s="48"/>
    </row>
    <row r="486" spans="2:9" s="127" customFormat="1" x14ac:dyDescent="0.25">
      <c r="B486" s="56"/>
      <c r="C486" s="57"/>
      <c r="D486" s="108"/>
      <c r="E486" s="217"/>
      <c r="F486" s="56"/>
      <c r="G486" s="111"/>
      <c r="H486" s="96"/>
      <c r="I486" s="96"/>
    </row>
    <row r="487" spans="2:9" x14ac:dyDescent="0.25">
      <c r="B487" s="62"/>
      <c r="C487" s="51"/>
      <c r="D487" s="239" t="s">
        <v>278</v>
      </c>
      <c r="E487" s="240"/>
      <c r="F487" s="62">
        <v>6</v>
      </c>
      <c r="G487" s="112" t="s">
        <v>29</v>
      </c>
      <c r="H487" s="16">
        <v>55000000</v>
      </c>
      <c r="I487" s="16">
        <f>H487*F487</f>
        <v>330000000</v>
      </c>
    </row>
    <row r="488" spans="2:9" x14ac:dyDescent="0.25">
      <c r="B488" s="1"/>
      <c r="C488" s="12"/>
      <c r="D488" s="5"/>
      <c r="E488" s="216" t="s">
        <v>356</v>
      </c>
      <c r="F488" s="2"/>
      <c r="G488" s="27"/>
      <c r="H488" s="48"/>
      <c r="I488" s="48"/>
    </row>
    <row r="489" spans="2:9" x14ac:dyDescent="0.25">
      <c r="B489" s="1"/>
      <c r="C489" s="12"/>
      <c r="D489" s="5"/>
      <c r="E489" s="216" t="s">
        <v>350</v>
      </c>
      <c r="F489" s="2"/>
      <c r="G489" s="27"/>
      <c r="H489" s="48"/>
      <c r="I489" s="48"/>
    </row>
    <row r="490" spans="2:9" x14ac:dyDescent="0.25">
      <c r="B490" s="1"/>
      <c r="C490" s="12"/>
      <c r="D490" s="5"/>
      <c r="E490" s="216" t="s">
        <v>360</v>
      </c>
      <c r="F490" s="2"/>
      <c r="G490" s="27"/>
      <c r="H490" s="48"/>
      <c r="I490" s="48"/>
    </row>
    <row r="491" spans="2:9" x14ac:dyDescent="0.25">
      <c r="B491" s="1"/>
      <c r="C491" s="12"/>
      <c r="D491" s="5"/>
      <c r="E491" s="216" t="s">
        <v>353</v>
      </c>
      <c r="F491" s="2"/>
      <c r="G491" s="27"/>
      <c r="H491" s="48"/>
      <c r="I491" s="48"/>
    </row>
    <row r="492" spans="2:9" x14ac:dyDescent="0.25">
      <c r="B492" s="1"/>
      <c r="C492" s="12"/>
      <c r="D492" s="5"/>
      <c r="E492" s="216" t="s">
        <v>351</v>
      </c>
      <c r="F492" s="2"/>
      <c r="G492" s="27"/>
      <c r="H492" s="48"/>
      <c r="I492" s="48"/>
    </row>
    <row r="493" spans="2:9" x14ac:dyDescent="0.25">
      <c r="B493" s="1"/>
      <c r="C493" s="12"/>
      <c r="D493" s="5"/>
      <c r="E493" s="216" t="s">
        <v>345</v>
      </c>
      <c r="F493" s="2"/>
      <c r="G493" s="27"/>
      <c r="H493" s="48"/>
      <c r="I493" s="48"/>
    </row>
    <row r="494" spans="2:9" x14ac:dyDescent="0.25">
      <c r="B494" s="1"/>
      <c r="C494" s="12"/>
      <c r="D494" s="5"/>
      <c r="E494" s="216" t="s">
        <v>366</v>
      </c>
      <c r="F494" s="2"/>
      <c r="G494" s="27"/>
      <c r="H494" s="48"/>
      <c r="I494" s="48"/>
    </row>
    <row r="495" spans="2:9" x14ac:dyDescent="0.25">
      <c r="B495" s="56"/>
      <c r="C495" s="78"/>
      <c r="D495" s="89"/>
      <c r="E495" s="202"/>
      <c r="F495" s="74"/>
      <c r="G495" s="109"/>
      <c r="H495" s="96"/>
      <c r="I495" s="96"/>
    </row>
    <row r="496" spans="2:9" x14ac:dyDescent="0.25">
      <c r="B496" s="62"/>
      <c r="C496" s="51"/>
      <c r="D496" s="239" t="s">
        <v>279</v>
      </c>
      <c r="E496" s="240"/>
      <c r="F496" s="112">
        <v>1</v>
      </c>
      <c r="G496" s="62" t="s">
        <v>29</v>
      </c>
      <c r="H496" s="16">
        <v>35000000</v>
      </c>
      <c r="I496" s="16">
        <f>H496*F496</f>
        <v>35000000</v>
      </c>
    </row>
    <row r="497" spans="2:9" x14ac:dyDescent="0.25">
      <c r="B497" s="1"/>
      <c r="C497" s="12"/>
      <c r="D497" s="7" t="s">
        <v>18</v>
      </c>
      <c r="E497" s="218" t="s">
        <v>280</v>
      </c>
      <c r="F497" s="28"/>
      <c r="G497" s="1"/>
      <c r="H497" s="48"/>
      <c r="I497" s="48"/>
    </row>
    <row r="498" spans="2:9" s="127" customFormat="1" x14ac:dyDescent="0.25">
      <c r="B498" s="1"/>
      <c r="C498" s="18"/>
      <c r="D498" s="9"/>
      <c r="E498" s="216" t="s">
        <v>281</v>
      </c>
      <c r="F498" s="28"/>
      <c r="G498" s="1"/>
      <c r="H498" s="48"/>
      <c r="I498" s="48"/>
    </row>
    <row r="499" spans="2:9" s="127" customFormat="1" x14ac:dyDescent="0.25">
      <c r="B499" s="1"/>
      <c r="C499" s="18"/>
      <c r="D499" s="9"/>
      <c r="E499" s="216" t="s">
        <v>282</v>
      </c>
      <c r="F499" s="28"/>
      <c r="G499" s="1"/>
      <c r="H499" s="48"/>
      <c r="I499" s="48"/>
    </row>
    <row r="500" spans="2:9" s="127" customFormat="1" x14ac:dyDescent="0.25">
      <c r="B500" s="1"/>
      <c r="C500" s="18"/>
      <c r="D500" s="9"/>
      <c r="E500" s="216" t="s">
        <v>283</v>
      </c>
      <c r="F500" s="28"/>
      <c r="G500" s="1"/>
      <c r="H500" s="48"/>
      <c r="I500" s="48"/>
    </row>
    <row r="501" spans="2:9" s="127" customFormat="1" x14ac:dyDescent="0.25">
      <c r="B501" s="1"/>
      <c r="C501" s="18"/>
      <c r="D501" s="9"/>
      <c r="E501" s="216" t="s">
        <v>284</v>
      </c>
      <c r="F501" s="28"/>
      <c r="G501" s="1"/>
      <c r="H501" s="48"/>
      <c r="I501" s="48"/>
    </row>
    <row r="502" spans="2:9" s="127" customFormat="1" x14ac:dyDescent="0.25">
      <c r="B502" s="1"/>
      <c r="C502" s="18"/>
      <c r="D502" s="9"/>
      <c r="E502" s="216" t="s">
        <v>285</v>
      </c>
      <c r="F502" s="28"/>
      <c r="G502" s="1"/>
      <c r="H502" s="48"/>
      <c r="I502" s="48"/>
    </row>
    <row r="503" spans="2:9" s="127" customFormat="1" x14ac:dyDescent="0.25">
      <c r="B503" s="1"/>
      <c r="C503" s="18"/>
      <c r="D503" s="9"/>
      <c r="E503" s="216" t="s">
        <v>286</v>
      </c>
      <c r="F503" s="28"/>
      <c r="G503" s="1"/>
      <c r="H503" s="48"/>
      <c r="I503" s="48"/>
    </row>
    <row r="504" spans="2:9" s="127" customFormat="1" x14ac:dyDescent="0.25">
      <c r="B504" s="1"/>
      <c r="C504" s="18"/>
      <c r="D504" s="9"/>
      <c r="E504" s="216" t="s">
        <v>344</v>
      </c>
      <c r="F504" s="28"/>
      <c r="G504" s="1"/>
      <c r="H504" s="48"/>
      <c r="I504" s="48"/>
    </row>
    <row r="505" spans="2:9" s="127" customFormat="1" x14ac:dyDescent="0.25">
      <c r="B505" s="1"/>
      <c r="C505" s="18"/>
      <c r="D505" s="9"/>
      <c r="E505" s="216" t="s">
        <v>287</v>
      </c>
      <c r="F505" s="28"/>
      <c r="G505" s="1"/>
      <c r="H505" s="48"/>
      <c r="I505" s="48"/>
    </row>
    <row r="506" spans="2:9" s="127" customFormat="1" x14ac:dyDescent="0.25">
      <c r="B506" s="1"/>
      <c r="C506" s="18"/>
      <c r="D506" s="9"/>
      <c r="E506" s="216" t="s">
        <v>288</v>
      </c>
      <c r="F506" s="28"/>
      <c r="G506" s="1"/>
      <c r="H506" s="48"/>
      <c r="I506" s="48"/>
    </row>
    <row r="507" spans="2:9" s="127" customFormat="1" x14ac:dyDescent="0.25">
      <c r="B507" s="1"/>
      <c r="C507" s="18"/>
      <c r="D507" s="9"/>
      <c r="E507" s="216" t="s">
        <v>289</v>
      </c>
      <c r="F507" s="28"/>
      <c r="G507" s="1"/>
      <c r="H507" s="48"/>
      <c r="I507" s="48"/>
    </row>
    <row r="508" spans="2:9" s="127" customFormat="1" x14ac:dyDescent="0.25">
      <c r="B508" s="1"/>
      <c r="C508" s="18"/>
      <c r="D508" s="7" t="s">
        <v>18</v>
      </c>
      <c r="E508" s="218" t="s">
        <v>290</v>
      </c>
      <c r="F508" s="28"/>
      <c r="G508" s="1"/>
      <c r="H508" s="48"/>
      <c r="I508" s="48"/>
    </row>
    <row r="509" spans="2:9" s="127" customFormat="1" x14ac:dyDescent="0.25">
      <c r="B509" s="1"/>
      <c r="C509" s="18"/>
      <c r="D509" s="9"/>
      <c r="E509" s="216" t="s">
        <v>291</v>
      </c>
      <c r="F509" s="28"/>
      <c r="G509" s="1"/>
      <c r="H509" s="48"/>
      <c r="I509" s="48"/>
    </row>
    <row r="510" spans="2:9" s="127" customFormat="1" x14ac:dyDescent="0.25">
      <c r="B510" s="1"/>
      <c r="C510" s="18"/>
      <c r="D510" s="9"/>
      <c r="E510" s="216" t="s">
        <v>292</v>
      </c>
      <c r="F510" s="28"/>
      <c r="G510" s="1"/>
      <c r="H510" s="48"/>
      <c r="I510" s="48"/>
    </row>
    <row r="511" spans="2:9" s="127" customFormat="1" x14ac:dyDescent="0.25">
      <c r="B511" s="1"/>
      <c r="C511" s="18"/>
      <c r="D511" s="9"/>
      <c r="E511" s="216" t="s">
        <v>293</v>
      </c>
      <c r="F511" s="28"/>
      <c r="G511" s="1"/>
      <c r="H511" s="48"/>
      <c r="I511" s="48"/>
    </row>
    <row r="512" spans="2:9" x14ac:dyDescent="0.25">
      <c r="B512" s="56"/>
      <c r="C512" s="78"/>
      <c r="D512" s="79"/>
      <c r="E512" s="219"/>
      <c r="F512" s="111"/>
      <c r="G512" s="56"/>
      <c r="H512" s="96"/>
      <c r="I512" s="96"/>
    </row>
    <row r="513" spans="2:9" x14ac:dyDescent="0.25">
      <c r="B513" s="62"/>
      <c r="C513" s="51"/>
      <c r="D513" s="239" t="s">
        <v>294</v>
      </c>
      <c r="E513" s="240"/>
      <c r="F513" s="62">
        <v>1</v>
      </c>
      <c r="G513" s="62" t="s">
        <v>29</v>
      </c>
      <c r="H513" s="16">
        <v>20000000</v>
      </c>
      <c r="I513" s="16">
        <f>H513*F513</f>
        <v>20000000</v>
      </c>
    </row>
    <row r="514" spans="2:9" s="128" customFormat="1" x14ac:dyDescent="0.25">
      <c r="B514" s="29"/>
      <c r="C514" s="12"/>
      <c r="D514" s="44"/>
      <c r="E514" s="8" t="s">
        <v>295</v>
      </c>
      <c r="F514" s="29"/>
      <c r="G514" s="29"/>
      <c r="H514" s="143"/>
      <c r="I514" s="143"/>
    </row>
    <row r="515" spans="2:9" s="128" customFormat="1" x14ac:dyDescent="0.25">
      <c r="B515" s="29"/>
      <c r="C515" s="12"/>
      <c r="D515" s="44"/>
      <c r="E515" s="8" t="s">
        <v>296</v>
      </c>
      <c r="F515" s="29"/>
      <c r="G515" s="29"/>
      <c r="H515" s="143"/>
      <c r="I515" s="143"/>
    </row>
    <row r="516" spans="2:9" s="128" customFormat="1" x14ac:dyDescent="0.25">
      <c r="B516" s="29"/>
      <c r="C516" s="12"/>
      <c r="D516" s="44"/>
      <c r="E516" s="8" t="s">
        <v>297</v>
      </c>
      <c r="F516" s="29"/>
      <c r="G516" s="29"/>
      <c r="H516" s="143"/>
      <c r="I516" s="143"/>
    </row>
    <row r="517" spans="2:9" s="128" customFormat="1" x14ac:dyDescent="0.25">
      <c r="B517" s="29"/>
      <c r="C517" s="12"/>
      <c r="D517" s="44"/>
      <c r="E517" s="8" t="s">
        <v>298</v>
      </c>
      <c r="F517" s="29"/>
      <c r="G517" s="29"/>
      <c r="H517" s="143"/>
      <c r="I517" s="143"/>
    </row>
    <row r="518" spans="2:9" s="128" customFormat="1" x14ac:dyDescent="0.25">
      <c r="B518" s="29"/>
      <c r="C518" s="12"/>
      <c r="D518" s="44"/>
      <c r="E518" s="215"/>
      <c r="F518" s="29"/>
      <c r="G518" s="29"/>
      <c r="H518" s="143"/>
      <c r="I518" s="143"/>
    </row>
    <row r="519" spans="2:9" x14ac:dyDescent="0.25">
      <c r="B519" s="62"/>
      <c r="C519" s="51"/>
      <c r="D519" s="239" t="s">
        <v>299</v>
      </c>
      <c r="E519" s="240"/>
      <c r="F519" s="62">
        <v>6</v>
      </c>
      <c r="G519" s="62" t="s">
        <v>105</v>
      </c>
      <c r="H519" s="63">
        <v>1500000</v>
      </c>
      <c r="I519" s="63">
        <f>H519*F519</f>
        <v>9000000</v>
      </c>
    </row>
    <row r="520" spans="2:9" x14ac:dyDescent="0.25">
      <c r="B520" s="1"/>
      <c r="C520" s="12"/>
      <c r="D520" s="44"/>
      <c r="E520" s="8" t="s">
        <v>300</v>
      </c>
      <c r="F520" s="1"/>
      <c r="G520" s="1"/>
      <c r="H520" s="48"/>
      <c r="I520" s="48"/>
    </row>
    <row r="521" spans="2:9" x14ac:dyDescent="0.25">
      <c r="B521" s="56"/>
      <c r="C521" s="78"/>
      <c r="D521" s="79"/>
      <c r="E521" s="220"/>
      <c r="F521" s="56"/>
      <c r="G521" s="56"/>
      <c r="H521" s="96"/>
      <c r="I521" s="96"/>
    </row>
    <row r="522" spans="2:9" x14ac:dyDescent="0.25">
      <c r="B522" s="62"/>
      <c r="C522" s="51"/>
      <c r="D522" s="239" t="s">
        <v>301</v>
      </c>
      <c r="E522" s="240"/>
      <c r="F522" s="62">
        <v>1</v>
      </c>
      <c r="G522" s="62" t="s">
        <v>29</v>
      </c>
      <c r="H522" s="16">
        <v>25000000</v>
      </c>
      <c r="I522" s="16">
        <f>H522*F522</f>
        <v>25000000</v>
      </c>
    </row>
    <row r="523" spans="2:9" x14ac:dyDescent="0.25">
      <c r="B523" s="1"/>
      <c r="C523" s="12"/>
      <c r="D523" s="44"/>
      <c r="E523" s="8" t="s">
        <v>352</v>
      </c>
      <c r="F523" s="1"/>
      <c r="G523" s="1"/>
      <c r="H523" s="48"/>
      <c r="I523" s="48"/>
    </row>
    <row r="524" spans="2:9" x14ac:dyDescent="0.25">
      <c r="B524" s="1"/>
      <c r="C524" s="12"/>
      <c r="D524" s="44"/>
      <c r="E524" s="8" t="s">
        <v>346</v>
      </c>
      <c r="F524" s="1"/>
      <c r="G524" s="1"/>
      <c r="H524" s="48"/>
      <c r="I524" s="48"/>
    </row>
    <row r="525" spans="2:9" x14ac:dyDescent="0.25">
      <c r="B525" s="1"/>
      <c r="C525" s="12"/>
      <c r="D525" s="44"/>
      <c r="E525" s="8" t="s">
        <v>302</v>
      </c>
      <c r="F525" s="1"/>
      <c r="G525" s="1"/>
      <c r="H525" s="48"/>
      <c r="I525" s="48"/>
    </row>
    <row r="526" spans="2:9" x14ac:dyDescent="0.25">
      <c r="B526" s="56"/>
      <c r="C526" s="78"/>
      <c r="D526" s="79"/>
      <c r="E526" s="220"/>
      <c r="F526" s="56"/>
      <c r="G526" s="56"/>
      <c r="H526" s="96"/>
      <c r="I526" s="96"/>
    </row>
    <row r="527" spans="2:9" x14ac:dyDescent="0.25">
      <c r="B527" s="62"/>
      <c r="C527" s="51"/>
      <c r="D527" s="239" t="s">
        <v>303</v>
      </c>
      <c r="E527" s="240"/>
      <c r="F527" s="62">
        <v>7</v>
      </c>
      <c r="G527" s="62" t="s">
        <v>29</v>
      </c>
      <c r="H527" s="16">
        <v>7200000</v>
      </c>
      <c r="I527" s="16">
        <f>H527*F527</f>
        <v>50400000</v>
      </c>
    </row>
    <row r="528" spans="2:9" x14ac:dyDescent="0.25">
      <c r="B528" s="1"/>
      <c r="C528" s="12"/>
      <c r="D528" s="9"/>
      <c r="E528" s="8" t="s">
        <v>304</v>
      </c>
      <c r="F528" s="1"/>
      <c r="G528" s="1"/>
      <c r="H528" s="48"/>
      <c r="I528" s="48"/>
    </row>
    <row r="529" spans="2:9" x14ac:dyDescent="0.25">
      <c r="B529" s="1"/>
      <c r="C529" s="12"/>
      <c r="D529" s="9"/>
      <c r="E529" s="8" t="s">
        <v>305</v>
      </c>
      <c r="F529" s="1"/>
      <c r="G529" s="1"/>
      <c r="H529" s="48"/>
      <c r="I529" s="48"/>
    </row>
    <row r="530" spans="2:9" x14ac:dyDescent="0.25">
      <c r="B530" s="1"/>
      <c r="C530" s="12"/>
      <c r="D530" s="5"/>
      <c r="E530" s="212"/>
      <c r="F530" s="1"/>
      <c r="G530" s="1"/>
      <c r="H530" s="48"/>
      <c r="I530" s="48"/>
    </row>
    <row r="531" spans="2:9" x14ac:dyDescent="0.25">
      <c r="B531" s="50">
        <v>26</v>
      </c>
      <c r="C531" s="241" t="s">
        <v>110</v>
      </c>
      <c r="D531" s="242"/>
      <c r="E531" s="242"/>
      <c r="F531" s="62"/>
      <c r="G531" s="62"/>
      <c r="H531" s="73"/>
      <c r="I531" s="73"/>
    </row>
    <row r="532" spans="2:9" x14ac:dyDescent="0.25">
      <c r="B532" s="1"/>
      <c r="C532" s="12"/>
      <c r="D532" s="234" t="s">
        <v>306</v>
      </c>
      <c r="E532" s="235"/>
      <c r="F532" s="1">
        <v>1</v>
      </c>
      <c r="G532" s="1" t="s">
        <v>30</v>
      </c>
      <c r="H532" s="16">
        <v>2760000</v>
      </c>
      <c r="I532" s="16">
        <f>H532*F532</f>
        <v>2760000</v>
      </c>
    </row>
    <row r="533" spans="2:9" x14ac:dyDescent="0.25">
      <c r="B533" s="1"/>
      <c r="C533" s="12"/>
      <c r="D533" s="5"/>
      <c r="E533" s="212" t="s">
        <v>307</v>
      </c>
      <c r="F533" s="1"/>
      <c r="G533" s="1"/>
      <c r="H533" s="48"/>
      <c r="I533" s="48"/>
    </row>
    <row r="534" spans="2:9" x14ac:dyDescent="0.25">
      <c r="B534" s="1"/>
      <c r="C534" s="12"/>
      <c r="D534" s="5"/>
      <c r="E534" s="212" t="s">
        <v>308</v>
      </c>
      <c r="F534" s="1"/>
      <c r="G534" s="1"/>
      <c r="H534" s="48"/>
      <c r="I534" s="48"/>
    </row>
    <row r="535" spans="2:9" x14ac:dyDescent="0.25">
      <c r="B535" s="56"/>
      <c r="C535" s="78"/>
      <c r="D535" s="89"/>
      <c r="E535" s="221"/>
      <c r="F535" s="56"/>
      <c r="G535" s="56"/>
      <c r="H535" s="96"/>
      <c r="I535" s="96"/>
    </row>
    <row r="536" spans="2:9" x14ac:dyDescent="0.25">
      <c r="B536" s="62"/>
      <c r="C536" s="51"/>
      <c r="D536" s="239" t="s">
        <v>309</v>
      </c>
      <c r="E536" s="240"/>
      <c r="F536" s="62">
        <v>1</v>
      </c>
      <c r="G536" s="62" t="s">
        <v>30</v>
      </c>
      <c r="H536" s="16">
        <v>1500000</v>
      </c>
      <c r="I536" s="16">
        <f>H536*F536</f>
        <v>1500000</v>
      </c>
    </row>
    <row r="537" spans="2:9" x14ac:dyDescent="0.25">
      <c r="B537" s="1"/>
      <c r="C537" s="12"/>
      <c r="D537" s="44"/>
      <c r="E537" s="8" t="s">
        <v>310</v>
      </c>
      <c r="F537" s="1"/>
      <c r="G537" s="1"/>
      <c r="H537" s="48"/>
      <c r="I537" s="48"/>
    </row>
    <row r="538" spans="2:9" x14ac:dyDescent="0.25">
      <c r="B538" s="1"/>
      <c r="C538" s="12"/>
      <c r="D538" s="44"/>
      <c r="E538" s="8" t="s">
        <v>311</v>
      </c>
      <c r="F538" s="1"/>
      <c r="G538" s="1"/>
      <c r="H538" s="48"/>
      <c r="I538" s="48"/>
    </row>
    <row r="539" spans="2:9" x14ac:dyDescent="0.25">
      <c r="B539" s="1"/>
      <c r="C539" s="12"/>
      <c r="D539" s="44"/>
      <c r="E539" s="8" t="s">
        <v>312</v>
      </c>
      <c r="F539" s="1"/>
      <c r="G539" s="1"/>
      <c r="H539" s="48"/>
      <c r="I539" s="48"/>
    </row>
    <row r="540" spans="2:9" x14ac:dyDescent="0.25">
      <c r="B540" s="1"/>
      <c r="C540" s="12"/>
      <c r="D540" s="44"/>
      <c r="E540" s="8" t="s">
        <v>313</v>
      </c>
      <c r="F540" s="1"/>
      <c r="G540" s="1"/>
      <c r="H540" s="48"/>
      <c r="I540" s="48"/>
    </row>
    <row r="541" spans="2:9" x14ac:dyDescent="0.25">
      <c r="B541" s="56"/>
      <c r="C541" s="78"/>
      <c r="D541" s="79"/>
      <c r="E541" s="217"/>
      <c r="F541" s="56"/>
      <c r="G541" s="56"/>
      <c r="H541" s="96"/>
      <c r="I541" s="96"/>
    </row>
    <row r="542" spans="2:9" x14ac:dyDescent="0.25">
      <c r="B542" s="62"/>
      <c r="C542" s="51"/>
      <c r="D542" s="239" t="s">
        <v>314</v>
      </c>
      <c r="E542" s="240"/>
      <c r="F542" s="62">
        <v>1</v>
      </c>
      <c r="G542" s="62" t="s">
        <v>30</v>
      </c>
      <c r="H542" s="16">
        <v>8400000</v>
      </c>
      <c r="I542" s="16">
        <f>H542*F542</f>
        <v>8400000</v>
      </c>
    </row>
    <row r="543" spans="2:9" x14ac:dyDescent="0.25">
      <c r="B543" s="1"/>
      <c r="C543" s="12"/>
      <c r="D543" s="44"/>
      <c r="E543" s="8" t="s">
        <v>317</v>
      </c>
      <c r="F543" s="1"/>
      <c r="G543" s="1"/>
      <c r="H543" s="48"/>
      <c r="I543" s="48"/>
    </row>
    <row r="544" spans="2:9" x14ac:dyDescent="0.25">
      <c r="B544" s="1"/>
      <c r="C544" s="12"/>
      <c r="D544" s="44"/>
      <c r="E544" s="8" t="s">
        <v>315</v>
      </c>
      <c r="F544" s="1"/>
      <c r="G544" s="1"/>
      <c r="H544" s="48"/>
      <c r="I544" s="48"/>
    </row>
    <row r="545" spans="2:9" x14ac:dyDescent="0.25">
      <c r="B545" s="1"/>
      <c r="C545" s="12"/>
      <c r="D545" s="44"/>
      <c r="E545" s="8" t="s">
        <v>316</v>
      </c>
      <c r="F545" s="1"/>
      <c r="G545" s="1"/>
      <c r="H545" s="48"/>
      <c r="I545" s="48"/>
    </row>
    <row r="546" spans="2:9" x14ac:dyDescent="0.25">
      <c r="B546" s="56"/>
      <c r="C546" s="78"/>
      <c r="D546" s="89"/>
      <c r="E546" s="221"/>
      <c r="F546" s="56"/>
      <c r="G546" s="56"/>
      <c r="H546" s="96"/>
      <c r="I546" s="96"/>
    </row>
    <row r="547" spans="2:9" x14ac:dyDescent="0.25">
      <c r="B547" s="50">
        <v>27</v>
      </c>
      <c r="C547" s="51" t="s">
        <v>111</v>
      </c>
      <c r="D547" s="95"/>
      <c r="E547" s="222"/>
      <c r="F547" s="62"/>
      <c r="G547" s="62"/>
      <c r="H547" s="73"/>
      <c r="I547" s="73"/>
    </row>
    <row r="548" spans="2:9" x14ac:dyDescent="0.25">
      <c r="B548" s="1"/>
      <c r="C548" s="12"/>
      <c r="D548" s="234" t="s">
        <v>318</v>
      </c>
      <c r="E548" s="235"/>
      <c r="F548" s="1">
        <v>1</v>
      </c>
      <c r="G548" s="1" t="s">
        <v>117</v>
      </c>
      <c r="H548" s="16">
        <v>337500000</v>
      </c>
      <c r="I548" s="16">
        <f>H548*F548</f>
        <v>337500000</v>
      </c>
    </row>
    <row r="549" spans="2:9" x14ac:dyDescent="0.25">
      <c r="B549" s="1"/>
      <c r="C549" s="12"/>
      <c r="D549" s="5"/>
      <c r="E549" s="212" t="s">
        <v>319</v>
      </c>
      <c r="F549" s="1"/>
      <c r="G549" s="1"/>
      <c r="H549" s="48"/>
      <c r="I549" s="48"/>
    </row>
    <row r="550" spans="2:9" x14ac:dyDescent="0.25">
      <c r="B550" s="1"/>
      <c r="C550" s="12"/>
      <c r="D550" s="5"/>
      <c r="E550" s="223" t="s">
        <v>320</v>
      </c>
      <c r="F550" s="1"/>
      <c r="G550" s="1"/>
      <c r="H550" s="48"/>
      <c r="I550" s="48"/>
    </row>
    <row r="551" spans="2:9" x14ac:dyDescent="0.25">
      <c r="B551" s="1"/>
      <c r="C551" s="12"/>
      <c r="D551" s="5"/>
      <c r="E551" s="212" t="s">
        <v>321</v>
      </c>
      <c r="F551" s="1"/>
      <c r="G551" s="1"/>
      <c r="H551" s="48"/>
      <c r="I551" s="48"/>
    </row>
    <row r="552" spans="2:9" x14ac:dyDescent="0.25">
      <c r="B552" s="1"/>
      <c r="C552" s="12"/>
      <c r="D552" s="5"/>
      <c r="E552" s="212" t="s">
        <v>322</v>
      </c>
      <c r="F552" s="1"/>
      <c r="G552" s="1"/>
      <c r="H552" s="48"/>
      <c r="I552" s="48"/>
    </row>
    <row r="553" spans="2:9" x14ac:dyDescent="0.25">
      <c r="B553" s="1"/>
      <c r="C553" s="12"/>
      <c r="D553" s="5"/>
      <c r="E553" s="212" t="s">
        <v>323</v>
      </c>
      <c r="F553" s="1"/>
      <c r="G553" s="1"/>
      <c r="H553" s="48"/>
      <c r="I553" s="48"/>
    </row>
    <row r="554" spans="2:9" x14ac:dyDescent="0.25">
      <c r="B554" s="1"/>
      <c r="C554" s="12"/>
      <c r="D554" s="5"/>
      <c r="E554" s="212" t="s">
        <v>324</v>
      </c>
      <c r="F554" s="1"/>
      <c r="G554" s="1"/>
      <c r="H554" s="48"/>
      <c r="I554" s="48"/>
    </row>
    <row r="555" spans="2:9" x14ac:dyDescent="0.25">
      <c r="B555" s="1"/>
      <c r="C555" s="12"/>
      <c r="D555" s="5"/>
      <c r="E555" s="212"/>
      <c r="F555" s="1"/>
      <c r="G555" s="1"/>
      <c r="H555" s="48"/>
      <c r="I555" s="48"/>
    </row>
    <row r="556" spans="2:9" x14ac:dyDescent="0.25">
      <c r="B556" s="1"/>
      <c r="C556" s="12"/>
      <c r="D556" s="234" t="s">
        <v>325</v>
      </c>
      <c r="E556" s="235"/>
      <c r="F556" s="1">
        <v>1</v>
      </c>
      <c r="G556" s="1" t="s">
        <v>29</v>
      </c>
      <c r="H556" s="16">
        <v>260000000</v>
      </c>
      <c r="I556" s="16">
        <f>H556*F556</f>
        <v>260000000</v>
      </c>
    </row>
    <row r="557" spans="2:9" x14ac:dyDescent="0.25">
      <c r="B557" s="1"/>
      <c r="C557" s="12"/>
      <c r="D557" s="5"/>
      <c r="E557" s="223" t="s">
        <v>320</v>
      </c>
      <c r="F557" s="1"/>
      <c r="G557" s="1"/>
      <c r="H557" s="48"/>
      <c r="I557" s="48"/>
    </row>
    <row r="558" spans="2:9" x14ac:dyDescent="0.25">
      <c r="B558" s="1"/>
      <c r="C558" s="12"/>
      <c r="D558" s="5"/>
      <c r="E558" s="212" t="s">
        <v>321</v>
      </c>
      <c r="F558" s="1"/>
      <c r="G558" s="1"/>
      <c r="H558" s="48"/>
      <c r="I558" s="48"/>
    </row>
    <row r="559" spans="2:9" x14ac:dyDescent="0.25">
      <c r="B559" s="1"/>
      <c r="C559" s="12"/>
      <c r="D559" s="5"/>
      <c r="E559" s="212" t="s">
        <v>322</v>
      </c>
      <c r="F559" s="1"/>
      <c r="G559" s="1"/>
      <c r="H559" s="48"/>
      <c r="I559" s="48"/>
    </row>
    <row r="560" spans="2:9" x14ac:dyDescent="0.25">
      <c r="B560" s="1"/>
      <c r="C560" s="12"/>
      <c r="D560" s="5"/>
      <c r="E560" s="212" t="s">
        <v>323</v>
      </c>
      <c r="F560" s="1"/>
      <c r="G560" s="1"/>
      <c r="H560" s="48"/>
      <c r="I560" s="48"/>
    </row>
    <row r="561" spans="2:9" x14ac:dyDescent="0.25">
      <c r="B561" s="1"/>
      <c r="C561" s="12"/>
      <c r="D561" s="5"/>
      <c r="E561" s="212" t="s">
        <v>324</v>
      </c>
      <c r="F561" s="1"/>
      <c r="G561" s="1"/>
      <c r="H561" s="48"/>
      <c r="I561" s="48"/>
    </row>
    <row r="562" spans="2:9" x14ac:dyDescent="0.25">
      <c r="B562" s="1"/>
      <c r="C562" s="12"/>
      <c r="D562" s="234" t="s">
        <v>361</v>
      </c>
      <c r="E562" s="235"/>
      <c r="F562" s="1">
        <v>6</v>
      </c>
      <c r="G562" s="1" t="s">
        <v>105</v>
      </c>
      <c r="H562" s="16">
        <v>55000000</v>
      </c>
      <c r="I562" s="16">
        <f>H562*F562</f>
        <v>330000000</v>
      </c>
    </row>
    <row r="563" spans="2:9" ht="135" x14ac:dyDescent="0.25">
      <c r="B563" s="1"/>
      <c r="C563" s="12"/>
      <c r="D563" s="7" t="s">
        <v>18</v>
      </c>
      <c r="E563" s="8" t="s">
        <v>367</v>
      </c>
      <c r="F563" s="1"/>
      <c r="G563" s="1"/>
      <c r="H563" s="48"/>
      <c r="I563" s="48"/>
    </row>
    <row r="564" spans="2:9" x14ac:dyDescent="0.25">
      <c r="B564" s="1"/>
      <c r="C564" s="12"/>
      <c r="D564" s="234" t="s">
        <v>362</v>
      </c>
      <c r="E564" s="235"/>
      <c r="F564" s="1">
        <v>1</v>
      </c>
      <c r="G564" s="1" t="s">
        <v>30</v>
      </c>
      <c r="H564" s="16">
        <v>65000000</v>
      </c>
      <c r="I564" s="16">
        <f>H564*1</f>
        <v>65000000</v>
      </c>
    </row>
    <row r="565" spans="2:9" ht="135" x14ac:dyDescent="0.25">
      <c r="B565" s="1"/>
      <c r="C565" s="12"/>
      <c r="D565" s="7" t="s">
        <v>18</v>
      </c>
      <c r="E565" s="8" t="s">
        <v>363</v>
      </c>
      <c r="F565" s="1"/>
      <c r="G565" s="1"/>
      <c r="H565" s="48"/>
      <c r="I565" s="48"/>
    </row>
    <row r="566" spans="2:9" x14ac:dyDescent="0.25">
      <c r="B566" s="1"/>
      <c r="C566" s="12"/>
      <c r="D566" s="234" t="s">
        <v>337</v>
      </c>
      <c r="E566" s="235"/>
      <c r="F566" s="1">
        <v>1</v>
      </c>
      <c r="G566" s="1" t="s">
        <v>105</v>
      </c>
      <c r="H566" s="16">
        <v>35000000</v>
      </c>
      <c r="I566" s="16">
        <f>H566*F566</f>
        <v>35000000</v>
      </c>
    </row>
    <row r="567" spans="2:9" x14ac:dyDescent="0.25">
      <c r="B567" s="1"/>
      <c r="C567" s="12"/>
      <c r="D567" s="5"/>
      <c r="E567" s="223" t="s">
        <v>326</v>
      </c>
      <c r="F567" s="1"/>
      <c r="G567" s="1"/>
      <c r="H567" s="48"/>
      <c r="I567" s="48"/>
    </row>
    <row r="568" spans="2:9" s="127" customFormat="1" x14ac:dyDescent="0.25">
      <c r="B568" s="1"/>
      <c r="C568" s="18"/>
      <c r="D568" s="5"/>
      <c r="E568" s="212" t="s">
        <v>327</v>
      </c>
      <c r="F568" s="1"/>
      <c r="G568" s="1"/>
      <c r="H568" s="48"/>
      <c r="I568" s="48"/>
    </row>
    <row r="569" spans="2:9" s="127" customFormat="1" x14ac:dyDescent="0.25">
      <c r="B569" s="1"/>
      <c r="C569" s="18"/>
      <c r="D569" s="5"/>
      <c r="E569" s="212" t="s">
        <v>328</v>
      </c>
      <c r="F569" s="1"/>
      <c r="G569" s="1"/>
      <c r="H569" s="48"/>
      <c r="I569" s="48"/>
    </row>
    <row r="570" spans="2:9" s="127" customFormat="1" x14ac:dyDescent="0.25">
      <c r="B570" s="1"/>
      <c r="C570" s="18"/>
      <c r="D570" s="5"/>
      <c r="E570" s="212" t="s">
        <v>343</v>
      </c>
      <c r="F570" s="1"/>
      <c r="G570" s="1"/>
      <c r="H570" s="48"/>
      <c r="I570" s="48"/>
    </row>
    <row r="571" spans="2:9" s="127" customFormat="1" x14ac:dyDescent="0.25">
      <c r="B571" s="56"/>
      <c r="C571" s="57"/>
      <c r="D571" s="89"/>
      <c r="E571" s="221" t="s">
        <v>329</v>
      </c>
      <c r="F571" s="56"/>
      <c r="G571" s="56"/>
      <c r="H571" s="96"/>
      <c r="I571" s="96"/>
    </row>
    <row r="572" spans="2:9" x14ac:dyDescent="0.25">
      <c r="B572" s="236" t="s">
        <v>341</v>
      </c>
      <c r="C572" s="237"/>
      <c r="D572" s="237"/>
      <c r="E572" s="238"/>
      <c r="F572" s="130"/>
      <c r="G572" s="130"/>
      <c r="H572" s="48"/>
      <c r="I572" s="48">
        <f>SUM(I400:I571)</f>
        <v>4531272703</v>
      </c>
    </row>
    <row r="573" spans="2:9" x14ac:dyDescent="0.25">
      <c r="B573" s="50" t="s">
        <v>124</v>
      </c>
      <c r="C573" s="51" t="s">
        <v>130</v>
      </c>
      <c r="D573" s="95"/>
      <c r="E573" s="222"/>
      <c r="F573" s="62"/>
      <c r="G573" s="62"/>
      <c r="H573" s="73"/>
      <c r="I573" s="73"/>
    </row>
    <row r="574" spans="2:9" x14ac:dyDescent="0.25">
      <c r="B574" s="50">
        <v>28</v>
      </c>
      <c r="C574" s="52" t="s">
        <v>133</v>
      </c>
      <c r="D574" s="95"/>
      <c r="E574" s="222"/>
      <c r="F574" s="62"/>
      <c r="G574" s="62"/>
      <c r="H574" s="73"/>
      <c r="I574" s="73"/>
    </row>
    <row r="575" spans="2:9" x14ac:dyDescent="0.25">
      <c r="B575" s="1"/>
      <c r="C575" s="13"/>
      <c r="D575" s="5" t="s">
        <v>18</v>
      </c>
      <c r="E575" s="212" t="s">
        <v>134</v>
      </c>
      <c r="F575" s="1">
        <v>1</v>
      </c>
      <c r="G575" s="1" t="s">
        <v>29</v>
      </c>
      <c r="H575" s="48">
        <f>22000*14000</f>
        <v>308000000</v>
      </c>
      <c r="I575" s="16">
        <f>F575*H575</f>
        <v>308000000</v>
      </c>
    </row>
    <row r="576" spans="2:9" x14ac:dyDescent="0.25">
      <c r="B576" s="1"/>
      <c r="C576" s="13"/>
      <c r="D576" s="5" t="s">
        <v>18</v>
      </c>
      <c r="E576" s="212" t="s">
        <v>358</v>
      </c>
      <c r="F576" s="1">
        <v>1</v>
      </c>
      <c r="G576" s="1" t="s">
        <v>30</v>
      </c>
      <c r="H576" s="16">
        <v>475000000</v>
      </c>
      <c r="I576" s="16">
        <f>H576*F576</f>
        <v>475000000</v>
      </c>
    </row>
    <row r="577" spans="2:9" x14ac:dyDescent="0.25">
      <c r="B577" s="1"/>
      <c r="C577" s="13"/>
      <c r="D577" s="5" t="s">
        <v>18</v>
      </c>
      <c r="E577" s="212" t="s">
        <v>332</v>
      </c>
      <c r="F577" s="1">
        <v>1</v>
      </c>
      <c r="G577" s="1" t="s">
        <v>29</v>
      </c>
      <c r="H577" s="16">
        <v>225000000</v>
      </c>
      <c r="I577" s="16">
        <f>H577*F577</f>
        <v>225000000</v>
      </c>
    </row>
    <row r="578" spans="2:9" x14ac:dyDescent="0.25">
      <c r="B578" s="1"/>
      <c r="C578" s="13"/>
      <c r="D578" s="5" t="s">
        <v>18</v>
      </c>
      <c r="E578" s="212" t="s">
        <v>330</v>
      </c>
      <c r="F578" s="1">
        <v>1</v>
      </c>
      <c r="G578" s="1" t="s">
        <v>29</v>
      </c>
      <c r="H578" s="16">
        <v>198000000</v>
      </c>
      <c r="I578" s="16">
        <f>H578*F578</f>
        <v>198000000</v>
      </c>
    </row>
    <row r="579" spans="2:9" x14ac:dyDescent="0.25">
      <c r="B579" s="1"/>
      <c r="C579" s="13"/>
      <c r="D579" s="5" t="s">
        <v>18</v>
      </c>
      <c r="E579" s="212" t="s">
        <v>336</v>
      </c>
      <c r="F579" s="1">
        <v>1</v>
      </c>
      <c r="G579" s="1" t="s">
        <v>105</v>
      </c>
      <c r="H579" s="16">
        <v>666000000</v>
      </c>
      <c r="I579" s="16">
        <f>H579*F579</f>
        <v>666000000</v>
      </c>
    </row>
    <row r="580" spans="2:9" x14ac:dyDescent="0.25">
      <c r="B580" s="1"/>
      <c r="C580" s="13"/>
      <c r="D580" s="5"/>
      <c r="E580" s="224" t="s">
        <v>104</v>
      </c>
      <c r="F580" s="1"/>
      <c r="G580" s="1"/>
      <c r="H580" s="48"/>
      <c r="I580" s="48"/>
    </row>
    <row r="581" spans="2:9" x14ac:dyDescent="0.25">
      <c r="B581" s="1"/>
      <c r="C581" s="13"/>
      <c r="D581" s="5"/>
      <c r="E581" s="224" t="s">
        <v>106</v>
      </c>
      <c r="F581" s="1"/>
      <c r="G581" s="1"/>
      <c r="H581" s="48"/>
      <c r="I581" s="48"/>
    </row>
    <row r="582" spans="2:9" x14ac:dyDescent="0.25">
      <c r="B582" s="1"/>
      <c r="C582" s="13"/>
      <c r="D582" s="5"/>
      <c r="E582" s="224" t="s">
        <v>334</v>
      </c>
      <c r="F582" s="1"/>
      <c r="G582" s="1"/>
      <c r="H582" s="48"/>
      <c r="I582" s="48"/>
    </row>
    <row r="583" spans="2:9" x14ac:dyDescent="0.25">
      <c r="B583" s="56"/>
      <c r="C583" s="133"/>
      <c r="D583" s="89"/>
      <c r="E583" s="225" t="s">
        <v>335</v>
      </c>
      <c r="F583" s="56"/>
      <c r="G583" s="56"/>
      <c r="H583" s="96"/>
      <c r="I583" s="96"/>
    </row>
    <row r="584" spans="2:9" x14ac:dyDescent="0.25">
      <c r="B584" s="134"/>
      <c r="C584" s="229" t="s">
        <v>18</v>
      </c>
      <c r="D584" s="230"/>
      <c r="E584" s="226" t="s">
        <v>49</v>
      </c>
      <c r="F584" s="134">
        <v>3</v>
      </c>
      <c r="G584" s="134" t="s">
        <v>30</v>
      </c>
      <c r="H584" s="144">
        <f>6000000</f>
        <v>6000000</v>
      </c>
      <c r="I584" s="144">
        <f>H584*F584</f>
        <v>18000000</v>
      </c>
    </row>
    <row r="585" spans="2:9" x14ac:dyDescent="0.25">
      <c r="B585" s="134"/>
      <c r="C585" s="229" t="s">
        <v>18</v>
      </c>
      <c r="D585" s="230"/>
      <c r="E585" s="226" t="s">
        <v>50</v>
      </c>
      <c r="F585" s="134">
        <v>4</v>
      </c>
      <c r="G585" s="134" t="s">
        <v>30</v>
      </c>
      <c r="H585" s="144">
        <f>10000000</f>
        <v>10000000</v>
      </c>
      <c r="I585" s="144">
        <f>H585*F585</f>
        <v>40000000</v>
      </c>
    </row>
    <row r="586" spans="2:9" x14ac:dyDescent="0.25">
      <c r="B586" s="233" t="s">
        <v>342</v>
      </c>
      <c r="C586" s="233"/>
      <c r="D586" s="233"/>
      <c r="E586" s="233"/>
      <c r="F586" s="25"/>
      <c r="G586" s="25"/>
      <c r="H586" s="144"/>
      <c r="I586" s="144">
        <f>SUM(I575:I585)</f>
        <v>1930000000</v>
      </c>
    </row>
    <row r="587" spans="2:9" x14ac:dyDescent="0.25">
      <c r="B587" s="236"/>
      <c r="C587" s="237"/>
      <c r="D587" s="237"/>
      <c r="E587" s="237"/>
      <c r="F587" s="237"/>
      <c r="G587" s="237"/>
      <c r="H587" s="48"/>
      <c r="I587" s="48"/>
    </row>
    <row r="588" spans="2:9" x14ac:dyDescent="0.25">
      <c r="B588" s="233" t="s">
        <v>132</v>
      </c>
      <c r="C588" s="233"/>
      <c r="D588" s="233"/>
      <c r="E588" s="233"/>
      <c r="F588" s="136"/>
      <c r="G588" s="136"/>
      <c r="H588" s="144"/>
      <c r="I588" s="144">
        <f>I397+I572+I586</f>
        <v>18843064703</v>
      </c>
    </row>
    <row r="589" spans="2:9" x14ac:dyDescent="0.25">
      <c r="B589" s="233" t="s">
        <v>422</v>
      </c>
      <c r="C589" s="233"/>
      <c r="D589" s="233"/>
      <c r="E589" s="233"/>
      <c r="F589" s="136"/>
      <c r="G589" s="136"/>
      <c r="H589" s="144"/>
      <c r="I589" s="144">
        <f>I588*11%</f>
        <v>2072737117.3299999</v>
      </c>
    </row>
    <row r="590" spans="2:9" ht="19.5" customHeight="1" x14ac:dyDescent="0.25">
      <c r="B590" s="233" t="s">
        <v>333</v>
      </c>
      <c r="C590" s="233"/>
      <c r="D590" s="233"/>
      <c r="E590" s="233"/>
      <c r="F590" s="136"/>
      <c r="G590" s="136"/>
      <c r="H590" s="144"/>
      <c r="I590" s="190">
        <f>I588+I589</f>
        <v>20915801820.330002</v>
      </c>
    </row>
  </sheetData>
  <mergeCells count="46">
    <mergeCell ref="H12:I12"/>
    <mergeCell ref="B13:B14"/>
    <mergeCell ref="C13:E14"/>
    <mergeCell ref="F13:G13"/>
    <mergeCell ref="D542:E542"/>
    <mergeCell ref="B8:I8"/>
    <mergeCell ref="B9:I9"/>
    <mergeCell ref="B10:I10"/>
    <mergeCell ref="C471:E471"/>
    <mergeCell ref="B397:E397"/>
    <mergeCell ref="C411:E411"/>
    <mergeCell ref="C425:E425"/>
    <mergeCell ref="C429:E429"/>
    <mergeCell ref="D430:E430"/>
    <mergeCell ref="D433:E433"/>
    <mergeCell ref="D438:E438"/>
    <mergeCell ref="D445:E445"/>
    <mergeCell ref="D451:E451"/>
    <mergeCell ref="C455:E455"/>
    <mergeCell ref="H13:H14"/>
    <mergeCell ref="B588:E588"/>
    <mergeCell ref="B589:E589"/>
    <mergeCell ref="B590:E590"/>
    <mergeCell ref="D556:E556"/>
    <mergeCell ref="D562:E562"/>
    <mergeCell ref="D564:E564"/>
    <mergeCell ref="D566:E566"/>
    <mergeCell ref="B572:E572"/>
    <mergeCell ref="B586:E586"/>
    <mergeCell ref="B587:G587"/>
    <mergeCell ref="F15:F16"/>
    <mergeCell ref="G15:G16"/>
    <mergeCell ref="C584:D584"/>
    <mergeCell ref="C585:D585"/>
    <mergeCell ref="I13:I14"/>
    <mergeCell ref="D548:E548"/>
    <mergeCell ref="D478:E478"/>
    <mergeCell ref="D487:E487"/>
    <mergeCell ref="D496:E496"/>
    <mergeCell ref="D513:E513"/>
    <mergeCell ref="D519:E519"/>
    <mergeCell ref="D522:E522"/>
    <mergeCell ref="D527:E527"/>
    <mergeCell ref="C531:E531"/>
    <mergeCell ref="D532:E532"/>
    <mergeCell ref="D536:E536"/>
  </mergeCells>
  <pageMargins left="0.31496062992125984" right="0.31496062992125984" top="0.74803149606299213" bottom="0.74803149606299213" header="0.31496062992125984" footer="0.31496062992125984"/>
  <pageSetup paperSize="9" scale="99" fitToHeight="0" orientation="landscape"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70"/>
  <sheetViews>
    <sheetView view="pageBreakPreview" zoomScale="85" zoomScaleNormal="100" zoomScaleSheetLayoutView="85" workbookViewId="0">
      <selection activeCell="E32" sqref="E32"/>
    </sheetView>
  </sheetViews>
  <sheetFormatPr defaultColWidth="9" defaultRowHeight="15" x14ac:dyDescent="0.25"/>
  <cols>
    <col min="1" max="1" width="4" style="116" customWidth="1"/>
    <col min="2" max="2" width="6.42578125" style="119" customWidth="1"/>
    <col min="3" max="3" width="1.140625" style="116" customWidth="1"/>
    <col min="4" max="4" width="4.85546875" style="116" customWidth="1"/>
    <col min="5" max="5" width="67.7109375" style="116" customWidth="1"/>
    <col min="6" max="6" width="6.140625" style="119" customWidth="1"/>
    <col min="7" max="7" width="9.140625" style="119" customWidth="1"/>
    <col min="8" max="8" width="15.140625" style="138" bestFit="1" customWidth="1"/>
    <col min="9" max="9" width="15.140625" style="114" customWidth="1"/>
    <col min="10" max="10" width="15.140625" style="114" bestFit="1" customWidth="1"/>
    <col min="11" max="11" width="15.140625" style="114" customWidth="1"/>
    <col min="12" max="12" width="14.42578125" style="114" bestFit="1" customWidth="1"/>
    <col min="13" max="13" width="11.7109375" style="115" customWidth="1"/>
    <col min="14" max="16384" width="9" style="116"/>
  </cols>
  <sheetData>
    <row r="1" spans="2:13" ht="18.75" x14ac:dyDescent="0.3">
      <c r="B1" s="243" t="s">
        <v>394</v>
      </c>
      <c r="C1" s="243"/>
      <c r="D1" s="243"/>
      <c r="E1" s="243"/>
      <c r="F1" s="243"/>
      <c r="G1" s="243"/>
      <c r="H1" s="243"/>
      <c r="I1" s="243"/>
      <c r="J1" s="243"/>
      <c r="K1" s="243"/>
      <c r="L1" s="243"/>
      <c r="M1" s="243"/>
    </row>
    <row r="2" spans="2:13" ht="18.75" x14ac:dyDescent="0.3">
      <c r="B2" s="243" t="s">
        <v>338</v>
      </c>
      <c r="C2" s="243"/>
      <c r="D2" s="243"/>
      <c r="E2" s="243"/>
      <c r="F2" s="243"/>
      <c r="G2" s="243"/>
      <c r="H2" s="243"/>
      <c r="I2" s="243"/>
      <c r="J2" s="243"/>
      <c r="K2" s="243"/>
      <c r="L2" s="243"/>
      <c r="M2" s="243"/>
    </row>
    <row r="3" spans="2:13" ht="18.75" x14ac:dyDescent="0.3">
      <c r="B3" s="244" t="s">
        <v>339</v>
      </c>
      <c r="C3" s="244"/>
      <c r="D3" s="244"/>
      <c r="E3" s="244"/>
      <c r="F3" s="244"/>
      <c r="G3" s="244"/>
      <c r="H3" s="244"/>
      <c r="I3" s="244"/>
      <c r="J3" s="244"/>
      <c r="K3" s="244"/>
      <c r="L3" s="244"/>
      <c r="M3" s="244"/>
    </row>
    <row r="4" spans="2:13" ht="9.6" customHeight="1" x14ac:dyDescent="0.3">
      <c r="B4" s="117"/>
      <c r="C4" s="117"/>
      <c r="D4" s="117"/>
      <c r="E4" s="117"/>
      <c r="F4" s="117"/>
      <c r="G4" s="117"/>
      <c r="H4" s="118"/>
    </row>
    <row r="5" spans="2:13" ht="22.15" customHeight="1" thickBot="1" x14ac:dyDescent="0.3">
      <c r="H5" s="274" t="s">
        <v>405</v>
      </c>
      <c r="I5" s="274"/>
      <c r="J5" s="251" t="s">
        <v>406</v>
      </c>
      <c r="K5" s="251"/>
      <c r="L5" s="251"/>
      <c r="M5" s="251"/>
    </row>
    <row r="6" spans="2:13" ht="14.45" customHeight="1" x14ac:dyDescent="0.25">
      <c r="B6" s="252" t="s">
        <v>0</v>
      </c>
      <c r="C6" s="254" t="s">
        <v>1</v>
      </c>
      <c r="D6" s="254"/>
      <c r="E6" s="254"/>
      <c r="F6" s="256" t="s">
        <v>2</v>
      </c>
      <c r="G6" s="257"/>
      <c r="H6" s="267" t="s">
        <v>402</v>
      </c>
      <c r="I6" s="275" t="s">
        <v>403</v>
      </c>
      <c r="J6" s="265" t="s">
        <v>402</v>
      </c>
      <c r="K6" s="267" t="s">
        <v>403</v>
      </c>
      <c r="L6" s="269" t="s">
        <v>407</v>
      </c>
      <c r="M6" s="271" t="s">
        <v>404</v>
      </c>
    </row>
    <row r="7" spans="2:13" ht="15.75" thickBot="1" x14ac:dyDescent="0.3">
      <c r="B7" s="253"/>
      <c r="C7" s="255"/>
      <c r="D7" s="255"/>
      <c r="E7" s="255"/>
      <c r="F7" s="120" t="s">
        <v>102</v>
      </c>
      <c r="G7" s="102" t="s">
        <v>3</v>
      </c>
      <c r="H7" s="268"/>
      <c r="I7" s="276"/>
      <c r="J7" s="266"/>
      <c r="K7" s="268"/>
      <c r="L7" s="270"/>
      <c r="M7" s="272"/>
    </row>
    <row r="8" spans="2:13" ht="15.75" thickBot="1" x14ac:dyDescent="0.3">
      <c r="B8" s="151" t="s">
        <v>7</v>
      </c>
      <c r="C8" s="152" t="s">
        <v>127</v>
      </c>
      <c r="D8" s="153"/>
      <c r="E8" s="154"/>
      <c r="F8" s="155"/>
      <c r="G8" s="155"/>
      <c r="H8" s="49"/>
      <c r="I8" s="156"/>
      <c r="J8" s="157"/>
      <c r="K8" s="157"/>
      <c r="L8" s="158"/>
      <c r="M8" s="159"/>
    </row>
    <row r="9" spans="2:13" x14ac:dyDescent="0.25">
      <c r="B9" s="30"/>
      <c r="C9" s="10" t="s">
        <v>9</v>
      </c>
      <c r="D9" s="31"/>
      <c r="E9" s="32"/>
      <c r="F9" s="1"/>
      <c r="G9" s="1"/>
      <c r="H9" s="16"/>
      <c r="I9" s="124"/>
      <c r="J9" s="48"/>
      <c r="K9" s="48"/>
      <c r="L9" s="124"/>
      <c r="M9" s="160"/>
    </row>
    <row r="10" spans="2:13" x14ac:dyDescent="0.25">
      <c r="B10" s="161">
        <v>1</v>
      </c>
      <c r="C10" s="51" t="s">
        <v>4</v>
      </c>
      <c r="D10" s="52"/>
      <c r="E10" s="53"/>
      <c r="F10" s="54"/>
      <c r="G10" s="54"/>
      <c r="H10" s="55"/>
      <c r="I10" s="139"/>
      <c r="J10" s="73"/>
      <c r="K10" s="73"/>
      <c r="L10" s="125"/>
      <c r="M10" s="162"/>
    </row>
    <row r="11" spans="2:13" x14ac:dyDescent="0.25">
      <c r="B11" s="17"/>
      <c r="C11" s="18"/>
      <c r="D11" s="33" t="s">
        <v>5</v>
      </c>
      <c r="E11" s="2"/>
      <c r="F11" s="1">
        <v>1</v>
      </c>
      <c r="G11" s="1" t="s">
        <v>29</v>
      </c>
      <c r="H11" s="16">
        <v>8220000000</v>
      </c>
      <c r="I11" s="124">
        <f>H11*F11</f>
        <v>8220000000</v>
      </c>
      <c r="J11" s="48">
        <f>473805*14000</f>
        <v>6633270000</v>
      </c>
      <c r="K11" s="48">
        <f>J11*F11</f>
        <v>6633270000</v>
      </c>
      <c r="L11" s="124">
        <f>I11-K11</f>
        <v>1586730000</v>
      </c>
      <c r="M11" s="160" t="s">
        <v>400</v>
      </c>
    </row>
    <row r="12" spans="2:13" x14ac:dyDescent="0.25">
      <c r="B12" s="81"/>
      <c r="C12" s="66"/>
      <c r="D12" s="67" t="s">
        <v>31</v>
      </c>
      <c r="E12" s="64" t="s">
        <v>6</v>
      </c>
      <c r="F12" s="62">
        <v>1</v>
      </c>
      <c r="G12" s="62" t="s">
        <v>29</v>
      </c>
      <c r="H12" s="63">
        <v>150000000</v>
      </c>
      <c r="I12" s="125">
        <f t="shared" ref="I12:I17" si="0">H12*F12</f>
        <v>150000000</v>
      </c>
      <c r="J12" s="73">
        <f>8646*14000</f>
        <v>121044000</v>
      </c>
      <c r="K12" s="48">
        <f>J12*F12</f>
        <v>121044000</v>
      </c>
      <c r="L12" s="124">
        <f>I12-K12</f>
        <v>28956000</v>
      </c>
      <c r="M12" s="162" t="s">
        <v>400</v>
      </c>
    </row>
    <row r="13" spans="2:13" ht="14.25" customHeight="1" x14ac:dyDescent="0.25">
      <c r="B13" s="17"/>
      <c r="C13" s="18"/>
      <c r="D13" s="33" t="s">
        <v>112</v>
      </c>
      <c r="E13" s="35" t="s">
        <v>123</v>
      </c>
      <c r="F13" s="1">
        <v>1</v>
      </c>
      <c r="G13" s="1" t="s">
        <v>29</v>
      </c>
      <c r="H13" s="16">
        <v>250000000</v>
      </c>
      <c r="I13" s="124">
        <f t="shared" si="0"/>
        <v>250000000</v>
      </c>
      <c r="J13" s="48">
        <f>14410*14000</f>
        <v>201740000</v>
      </c>
      <c r="K13" s="48">
        <f>J13*F13</f>
        <v>201740000</v>
      </c>
      <c r="L13" s="124">
        <f>I13-K13</f>
        <v>48260000</v>
      </c>
      <c r="M13" s="160" t="s">
        <v>400</v>
      </c>
    </row>
    <row r="14" spans="2:13" x14ac:dyDescent="0.25">
      <c r="B14" s="161">
        <v>2</v>
      </c>
      <c r="C14" s="51" t="s">
        <v>32</v>
      </c>
      <c r="D14" s="69"/>
      <c r="E14" s="68"/>
      <c r="F14" s="62">
        <v>1</v>
      </c>
      <c r="G14" s="62" t="s">
        <v>29</v>
      </c>
      <c r="H14" s="63">
        <v>125000000</v>
      </c>
      <c r="I14" s="125">
        <f t="shared" si="0"/>
        <v>125000000</v>
      </c>
      <c r="J14" s="73">
        <f>7205*14000</f>
        <v>100870000</v>
      </c>
      <c r="K14" s="48">
        <f>J14*F14</f>
        <v>100870000</v>
      </c>
      <c r="L14" s="124">
        <f>I14-K14</f>
        <v>24130000</v>
      </c>
      <c r="M14" s="162" t="s">
        <v>400</v>
      </c>
    </row>
    <row r="15" spans="2:13" x14ac:dyDescent="0.25">
      <c r="B15" s="81"/>
      <c r="C15" s="71" t="s">
        <v>10</v>
      </c>
      <c r="D15" s="72"/>
      <c r="E15" s="61"/>
      <c r="F15" s="62"/>
      <c r="G15" s="62"/>
      <c r="H15" s="73"/>
      <c r="I15" s="125"/>
      <c r="J15" s="73"/>
      <c r="K15" s="73"/>
      <c r="L15" s="125"/>
      <c r="M15" s="162"/>
    </row>
    <row r="16" spans="2:13" x14ac:dyDescent="0.25">
      <c r="B16" s="11">
        <v>3</v>
      </c>
      <c r="C16" s="12" t="s">
        <v>8</v>
      </c>
      <c r="D16" s="13"/>
      <c r="E16" s="2"/>
      <c r="F16" s="1">
        <v>1</v>
      </c>
      <c r="G16" s="1" t="s">
        <v>29</v>
      </c>
      <c r="H16" s="16">
        <v>150000000</v>
      </c>
      <c r="I16" s="124">
        <f t="shared" si="0"/>
        <v>150000000</v>
      </c>
      <c r="J16" s="48">
        <f>7205*14000</f>
        <v>100870000</v>
      </c>
      <c r="K16" s="48">
        <f t="shared" ref="K16:K23" si="1">J16*F16</f>
        <v>100870000</v>
      </c>
      <c r="L16" s="124">
        <f t="shared" ref="L16:L23" si="2">I16-K16</f>
        <v>49130000</v>
      </c>
      <c r="M16" s="160" t="s">
        <v>400</v>
      </c>
    </row>
    <row r="17" spans="2:13" x14ac:dyDescent="0.25">
      <c r="B17" s="161">
        <v>4</v>
      </c>
      <c r="C17" s="51" t="s">
        <v>11</v>
      </c>
      <c r="D17" s="52"/>
      <c r="E17" s="53"/>
      <c r="F17" s="62">
        <v>1</v>
      </c>
      <c r="G17" s="62" t="s">
        <v>29</v>
      </c>
      <c r="H17" s="63">
        <v>150000000</v>
      </c>
      <c r="I17" s="125">
        <f t="shared" si="0"/>
        <v>150000000</v>
      </c>
      <c r="J17" s="73">
        <f>7205*14000</f>
        <v>100870000</v>
      </c>
      <c r="K17" s="48">
        <f t="shared" si="1"/>
        <v>100870000</v>
      </c>
      <c r="L17" s="124">
        <f t="shared" si="2"/>
        <v>49130000</v>
      </c>
      <c r="M17" s="162" t="s">
        <v>400</v>
      </c>
    </row>
    <row r="18" spans="2:13" x14ac:dyDescent="0.25">
      <c r="B18" s="161">
        <v>9</v>
      </c>
      <c r="C18" s="51" t="s">
        <v>34</v>
      </c>
      <c r="D18" s="69"/>
      <c r="E18" s="68"/>
      <c r="F18" s="62">
        <v>1</v>
      </c>
      <c r="G18" s="62" t="s">
        <v>29</v>
      </c>
      <c r="H18" s="63">
        <v>125000000</v>
      </c>
      <c r="I18" s="125">
        <f t="shared" ref="I18:I21" si="3">H18*F18</f>
        <v>125000000</v>
      </c>
      <c r="J18" s="73">
        <f>7205*14000</f>
        <v>100870000</v>
      </c>
      <c r="K18" s="48">
        <f t="shared" si="1"/>
        <v>100870000</v>
      </c>
      <c r="L18" s="124">
        <f t="shared" si="2"/>
        <v>24130000</v>
      </c>
      <c r="M18" s="162" t="s">
        <v>400</v>
      </c>
    </row>
    <row r="19" spans="2:13" x14ac:dyDescent="0.25">
      <c r="B19" s="161">
        <v>10</v>
      </c>
      <c r="C19" s="51" t="s">
        <v>97</v>
      </c>
      <c r="D19" s="72"/>
      <c r="E19" s="68"/>
      <c r="F19" s="75">
        <v>24</v>
      </c>
      <c r="G19" s="75" t="s">
        <v>29</v>
      </c>
      <c r="H19" s="63">
        <v>70000000</v>
      </c>
      <c r="I19" s="125">
        <f t="shared" si="3"/>
        <v>1680000000</v>
      </c>
      <c r="J19" s="73">
        <f>3747*14000</f>
        <v>52458000</v>
      </c>
      <c r="K19" s="48">
        <f t="shared" si="1"/>
        <v>1258992000</v>
      </c>
      <c r="L19" s="124">
        <f t="shared" si="2"/>
        <v>421008000</v>
      </c>
      <c r="M19" s="162" t="s">
        <v>400</v>
      </c>
    </row>
    <row r="20" spans="2:13" x14ac:dyDescent="0.25">
      <c r="B20" s="161">
        <v>11</v>
      </c>
      <c r="C20" s="51" t="s">
        <v>98</v>
      </c>
      <c r="D20" s="72"/>
      <c r="E20" s="68"/>
      <c r="F20" s="75">
        <v>2</v>
      </c>
      <c r="G20" s="75" t="s">
        <v>29</v>
      </c>
      <c r="H20" s="63">
        <v>150000000</v>
      </c>
      <c r="I20" s="125">
        <f t="shared" si="3"/>
        <v>300000000</v>
      </c>
      <c r="J20" s="73">
        <f>8646*14000</f>
        <v>121044000</v>
      </c>
      <c r="K20" s="48">
        <f t="shared" si="1"/>
        <v>242088000</v>
      </c>
      <c r="L20" s="124">
        <f t="shared" si="2"/>
        <v>57912000</v>
      </c>
      <c r="M20" s="162" t="s">
        <v>400</v>
      </c>
    </row>
    <row r="21" spans="2:13" x14ac:dyDescent="0.25">
      <c r="B21" s="161">
        <v>12</v>
      </c>
      <c r="C21" s="51" t="s">
        <v>99</v>
      </c>
      <c r="D21" s="72"/>
      <c r="E21" s="68"/>
      <c r="F21" s="75">
        <v>2</v>
      </c>
      <c r="G21" s="75" t="s">
        <v>29</v>
      </c>
      <c r="H21" s="63">
        <v>150000000</v>
      </c>
      <c r="I21" s="125">
        <f t="shared" si="3"/>
        <v>300000000</v>
      </c>
      <c r="J21" s="73">
        <f>8646*14000</f>
        <v>121044000</v>
      </c>
      <c r="K21" s="48">
        <f t="shared" si="1"/>
        <v>242088000</v>
      </c>
      <c r="L21" s="124">
        <f t="shared" si="2"/>
        <v>57912000</v>
      </c>
      <c r="M21" s="162" t="s">
        <v>400</v>
      </c>
    </row>
    <row r="22" spans="2:13" x14ac:dyDescent="0.25">
      <c r="B22" s="161">
        <v>13</v>
      </c>
      <c r="C22" s="51" t="s">
        <v>100</v>
      </c>
      <c r="D22" s="72"/>
      <c r="E22" s="68"/>
      <c r="F22" s="75">
        <v>2</v>
      </c>
      <c r="G22" s="75" t="s">
        <v>29</v>
      </c>
      <c r="H22" s="63">
        <v>65000000</v>
      </c>
      <c r="I22" s="125">
        <f t="shared" ref="I22:I57" si="4">H22*F22</f>
        <v>130000000</v>
      </c>
      <c r="J22" s="73">
        <f>3747*14000</f>
        <v>52458000</v>
      </c>
      <c r="K22" s="48">
        <f t="shared" si="1"/>
        <v>104916000</v>
      </c>
      <c r="L22" s="124">
        <f t="shared" si="2"/>
        <v>25084000</v>
      </c>
      <c r="M22" s="162" t="s">
        <v>400</v>
      </c>
    </row>
    <row r="23" spans="2:13" x14ac:dyDescent="0.25">
      <c r="B23" s="161">
        <v>14</v>
      </c>
      <c r="C23" s="51" t="s">
        <v>101</v>
      </c>
      <c r="D23" s="69"/>
      <c r="E23" s="68"/>
      <c r="F23" s="62">
        <v>1</v>
      </c>
      <c r="G23" s="62" t="s">
        <v>29</v>
      </c>
      <c r="H23" s="63">
        <v>100000000</v>
      </c>
      <c r="I23" s="125">
        <f t="shared" si="4"/>
        <v>100000000</v>
      </c>
      <c r="J23" s="73">
        <f>5764*14000</f>
        <v>80696000</v>
      </c>
      <c r="K23" s="48">
        <f t="shared" si="1"/>
        <v>80696000</v>
      </c>
      <c r="L23" s="124">
        <f t="shared" si="2"/>
        <v>19304000</v>
      </c>
      <c r="M23" s="162" t="s">
        <v>400</v>
      </c>
    </row>
    <row r="24" spans="2:13" ht="15" hidden="1" customHeight="1" x14ac:dyDescent="0.25">
      <c r="B24" s="11"/>
      <c r="C24" s="12"/>
      <c r="D24" s="44"/>
      <c r="E24" s="39"/>
      <c r="F24" s="1"/>
      <c r="G24" s="1"/>
      <c r="H24" s="47"/>
      <c r="I24" s="124"/>
      <c r="J24" s="48"/>
      <c r="K24" s="48"/>
      <c r="L24" s="124"/>
      <c r="M24" s="160"/>
    </row>
    <row r="25" spans="2:13" ht="15" hidden="1" customHeight="1" x14ac:dyDescent="0.25">
      <c r="B25" s="81"/>
      <c r="C25" s="66"/>
      <c r="D25" s="72"/>
      <c r="E25" s="68"/>
      <c r="F25" s="75"/>
      <c r="G25" s="75"/>
      <c r="H25" s="82"/>
      <c r="I25" s="124"/>
      <c r="J25" s="48"/>
      <c r="K25" s="48"/>
      <c r="L25" s="124"/>
      <c r="M25" s="160"/>
    </row>
    <row r="26" spans="2:13" ht="15.75" thickBot="1" x14ac:dyDescent="0.3">
      <c r="B26" s="163"/>
      <c r="C26" s="84" t="s">
        <v>128</v>
      </c>
      <c r="D26" s="85"/>
      <c r="E26" s="86"/>
      <c r="F26" s="87"/>
      <c r="G26" s="87"/>
      <c r="H26" s="88"/>
      <c r="I26" s="125"/>
      <c r="J26" s="73"/>
      <c r="K26" s="73"/>
      <c r="L26" s="125"/>
      <c r="M26" s="162"/>
    </row>
    <row r="27" spans="2:13" ht="15.75" thickTop="1" x14ac:dyDescent="0.25">
      <c r="B27" s="17"/>
      <c r="C27" s="10" t="s">
        <v>9</v>
      </c>
      <c r="D27" s="6"/>
      <c r="E27" s="2"/>
      <c r="F27" s="1"/>
      <c r="G27" s="1"/>
      <c r="H27" s="16"/>
      <c r="I27" s="124"/>
      <c r="J27" s="48"/>
      <c r="K27" s="48"/>
      <c r="L27" s="124"/>
      <c r="M27" s="160"/>
    </row>
    <row r="28" spans="2:13" x14ac:dyDescent="0.25">
      <c r="B28" s="11">
        <v>1</v>
      </c>
      <c r="C28" s="12" t="s">
        <v>120</v>
      </c>
      <c r="D28" s="13"/>
      <c r="E28" s="4"/>
      <c r="F28" s="1"/>
      <c r="G28" s="1"/>
      <c r="H28" s="16"/>
      <c r="I28" s="124"/>
      <c r="J28" s="48"/>
      <c r="K28" s="48"/>
      <c r="L28" s="124"/>
      <c r="M28" s="160"/>
    </row>
    <row r="29" spans="2:13" x14ac:dyDescent="0.25">
      <c r="B29" s="17"/>
      <c r="C29" s="18"/>
      <c r="D29" s="5" t="s">
        <v>18</v>
      </c>
      <c r="E29" s="3" t="s">
        <v>415</v>
      </c>
      <c r="F29" s="1">
        <v>1</v>
      </c>
      <c r="G29" s="1" t="s">
        <v>30</v>
      </c>
      <c r="H29" s="16">
        <v>65000000</v>
      </c>
      <c r="I29" s="124">
        <f t="shared" si="4"/>
        <v>65000000</v>
      </c>
      <c r="J29" s="16">
        <f>H29</f>
        <v>65000000</v>
      </c>
      <c r="K29" s="48">
        <f>J29*F29</f>
        <v>65000000</v>
      </c>
      <c r="L29" s="124">
        <f t="shared" ref="L29:L31" si="5">I29-K29</f>
        <v>0</v>
      </c>
      <c r="M29" s="160"/>
    </row>
    <row r="30" spans="2:13" x14ac:dyDescent="0.25">
      <c r="B30" s="17"/>
      <c r="C30" s="18"/>
      <c r="D30" s="5" t="s">
        <v>18</v>
      </c>
      <c r="E30" s="2" t="s">
        <v>355</v>
      </c>
      <c r="F30" s="1">
        <v>1</v>
      </c>
      <c r="G30" s="1" t="s">
        <v>30</v>
      </c>
      <c r="H30" s="16">
        <v>4500000</v>
      </c>
      <c r="I30" s="124">
        <f t="shared" si="4"/>
        <v>4500000</v>
      </c>
      <c r="J30" s="16">
        <f t="shared" ref="J30:J31" si="6">H30</f>
        <v>4500000</v>
      </c>
      <c r="K30" s="48">
        <f t="shared" ref="K30:K31" si="7">J30*F30</f>
        <v>4500000</v>
      </c>
      <c r="L30" s="124">
        <f t="shared" si="5"/>
        <v>0</v>
      </c>
      <c r="M30" s="160"/>
    </row>
    <row r="31" spans="2:13" x14ac:dyDescent="0.25">
      <c r="B31" s="17"/>
      <c r="C31" s="18"/>
      <c r="D31" s="5" t="s">
        <v>18</v>
      </c>
      <c r="E31" s="3" t="s">
        <v>357</v>
      </c>
      <c r="F31" s="1">
        <v>1</v>
      </c>
      <c r="G31" s="1" t="s">
        <v>30</v>
      </c>
      <c r="H31" s="16">
        <v>5500000</v>
      </c>
      <c r="I31" s="124">
        <f t="shared" si="4"/>
        <v>5500000</v>
      </c>
      <c r="J31" s="16">
        <f t="shared" si="6"/>
        <v>5500000</v>
      </c>
      <c r="K31" s="48">
        <f t="shared" si="7"/>
        <v>5500000</v>
      </c>
      <c r="L31" s="124">
        <f t="shared" si="5"/>
        <v>0</v>
      </c>
      <c r="M31" s="160"/>
    </row>
    <row r="32" spans="2:13" x14ac:dyDescent="0.25">
      <c r="B32" s="161">
        <v>2</v>
      </c>
      <c r="C32" s="51" t="s">
        <v>36</v>
      </c>
      <c r="D32" s="72"/>
      <c r="E32" s="61"/>
      <c r="F32" s="62"/>
      <c r="G32" s="62"/>
      <c r="H32" s="63"/>
      <c r="I32" s="125">
        <f t="shared" si="4"/>
        <v>0</v>
      </c>
      <c r="J32" s="73"/>
      <c r="K32" s="73"/>
      <c r="L32" s="125"/>
      <c r="M32" s="162"/>
    </row>
    <row r="33" spans="2:13" x14ac:dyDescent="0.25">
      <c r="B33" s="17"/>
      <c r="C33" s="18"/>
      <c r="D33" s="5" t="s">
        <v>18</v>
      </c>
      <c r="E33" s="3" t="s">
        <v>415</v>
      </c>
      <c r="F33" s="1">
        <v>1</v>
      </c>
      <c r="G33" s="1" t="s">
        <v>30</v>
      </c>
      <c r="H33" s="16">
        <v>65000000</v>
      </c>
      <c r="I33" s="124">
        <f t="shared" si="4"/>
        <v>65000000</v>
      </c>
      <c r="J33" s="16">
        <f t="shared" ref="J33:J35" si="8">H33</f>
        <v>65000000</v>
      </c>
      <c r="K33" s="48">
        <f t="shared" ref="K33:K35" si="9">J33*F33</f>
        <v>65000000</v>
      </c>
      <c r="L33" s="124">
        <f t="shared" ref="L33:L35" si="10">I33-K33</f>
        <v>0</v>
      </c>
      <c r="M33" s="160"/>
    </row>
    <row r="34" spans="2:13" x14ac:dyDescent="0.25">
      <c r="B34" s="17"/>
      <c r="C34" s="18"/>
      <c r="D34" s="5" t="s">
        <v>18</v>
      </c>
      <c r="E34" s="2" t="s">
        <v>33</v>
      </c>
      <c r="F34" s="1">
        <v>1</v>
      </c>
      <c r="G34" s="1" t="s">
        <v>30</v>
      </c>
      <c r="H34" s="16">
        <v>800000</v>
      </c>
      <c r="I34" s="124">
        <f t="shared" si="4"/>
        <v>800000</v>
      </c>
      <c r="J34" s="16">
        <f t="shared" si="8"/>
        <v>800000</v>
      </c>
      <c r="K34" s="48">
        <f t="shared" si="9"/>
        <v>800000</v>
      </c>
      <c r="L34" s="124">
        <f t="shared" si="10"/>
        <v>0</v>
      </c>
      <c r="M34" s="160"/>
    </row>
    <row r="35" spans="2:13" x14ac:dyDescent="0.25">
      <c r="B35" s="17"/>
      <c r="C35" s="18"/>
      <c r="D35" s="5" t="s">
        <v>18</v>
      </c>
      <c r="E35" s="2" t="s">
        <v>52</v>
      </c>
      <c r="F35" s="1">
        <v>1</v>
      </c>
      <c r="G35" s="1" t="s">
        <v>30</v>
      </c>
      <c r="H35" s="16">
        <v>400000</v>
      </c>
      <c r="I35" s="124">
        <f t="shared" si="4"/>
        <v>400000</v>
      </c>
      <c r="J35" s="16">
        <f t="shared" si="8"/>
        <v>400000</v>
      </c>
      <c r="K35" s="48">
        <f t="shared" si="9"/>
        <v>400000</v>
      </c>
      <c r="L35" s="124">
        <f t="shared" si="10"/>
        <v>0</v>
      </c>
      <c r="M35" s="160"/>
    </row>
    <row r="36" spans="2:13" x14ac:dyDescent="0.25">
      <c r="B36" s="161">
        <v>3</v>
      </c>
      <c r="C36" s="51" t="s">
        <v>90</v>
      </c>
      <c r="D36" s="52"/>
      <c r="E36" s="53"/>
      <c r="F36" s="62"/>
      <c r="G36" s="62"/>
      <c r="H36" s="63"/>
      <c r="I36" s="125"/>
      <c r="J36" s="73"/>
      <c r="K36" s="73"/>
      <c r="L36" s="125"/>
      <c r="M36" s="162"/>
    </row>
    <row r="37" spans="2:13" x14ac:dyDescent="0.25">
      <c r="B37" s="17"/>
      <c r="C37" s="18"/>
      <c r="D37" s="5" t="s">
        <v>18</v>
      </c>
      <c r="E37" s="3" t="s">
        <v>415</v>
      </c>
      <c r="F37" s="1">
        <v>1</v>
      </c>
      <c r="G37" s="1" t="s">
        <v>30</v>
      </c>
      <c r="H37" s="16">
        <v>65000000</v>
      </c>
      <c r="I37" s="124">
        <f t="shared" si="4"/>
        <v>65000000</v>
      </c>
      <c r="J37" s="16">
        <f t="shared" ref="J37:J38" si="11">H37</f>
        <v>65000000</v>
      </c>
      <c r="K37" s="48">
        <f t="shared" ref="K37:K38" si="12">J37*F37</f>
        <v>65000000</v>
      </c>
      <c r="L37" s="124">
        <f t="shared" ref="L37:L38" si="13">I37-K37</f>
        <v>0</v>
      </c>
      <c r="M37" s="160"/>
    </row>
    <row r="38" spans="2:13" x14ac:dyDescent="0.25">
      <c r="B38" s="17"/>
      <c r="C38" s="18"/>
      <c r="D38" s="5" t="s">
        <v>18</v>
      </c>
      <c r="E38" s="2" t="s">
        <v>355</v>
      </c>
      <c r="F38" s="1">
        <v>1</v>
      </c>
      <c r="G38" s="1" t="s">
        <v>30</v>
      </c>
      <c r="H38" s="16">
        <v>4500000</v>
      </c>
      <c r="I38" s="124">
        <f t="shared" si="4"/>
        <v>4500000</v>
      </c>
      <c r="J38" s="16">
        <f t="shared" si="11"/>
        <v>4500000</v>
      </c>
      <c r="K38" s="48">
        <f t="shared" si="12"/>
        <v>4500000</v>
      </c>
      <c r="L38" s="124">
        <f t="shared" si="13"/>
        <v>0</v>
      </c>
      <c r="M38" s="160"/>
    </row>
    <row r="39" spans="2:13" x14ac:dyDescent="0.25">
      <c r="B39" s="161">
        <v>4</v>
      </c>
      <c r="C39" s="51" t="s">
        <v>59</v>
      </c>
      <c r="D39" s="72"/>
      <c r="E39" s="61"/>
      <c r="F39" s="62"/>
      <c r="G39" s="62"/>
      <c r="H39" s="63"/>
      <c r="I39" s="125"/>
      <c r="J39" s="73"/>
      <c r="K39" s="73"/>
      <c r="L39" s="125"/>
      <c r="M39" s="162"/>
    </row>
    <row r="40" spans="2:13" x14ac:dyDescent="0.25">
      <c r="B40" s="11"/>
      <c r="C40" s="19" t="s">
        <v>91</v>
      </c>
      <c r="D40" s="6"/>
      <c r="E40" s="2"/>
      <c r="F40" s="1"/>
      <c r="G40" s="1"/>
      <c r="H40" s="16"/>
      <c r="I40" s="124"/>
      <c r="J40" s="48"/>
      <c r="K40" s="48"/>
      <c r="L40" s="124"/>
      <c r="M40" s="160"/>
    </row>
    <row r="41" spans="2:13" x14ac:dyDescent="0.25">
      <c r="B41" s="17"/>
      <c r="C41" s="18"/>
      <c r="D41" s="20" t="s">
        <v>18</v>
      </c>
      <c r="E41" s="3" t="s">
        <v>415</v>
      </c>
      <c r="F41" s="1">
        <v>1</v>
      </c>
      <c r="G41" s="1" t="s">
        <v>30</v>
      </c>
      <c r="H41" s="16">
        <v>51000000</v>
      </c>
      <c r="I41" s="124">
        <f t="shared" si="4"/>
        <v>51000000</v>
      </c>
      <c r="J41" s="16">
        <f t="shared" ref="J41:J42" si="14">H41</f>
        <v>51000000</v>
      </c>
      <c r="K41" s="48">
        <f t="shared" ref="K41:K42" si="15">J41*F41</f>
        <v>51000000</v>
      </c>
      <c r="L41" s="124">
        <f t="shared" ref="L41:L42" si="16">I41-K41</f>
        <v>0</v>
      </c>
      <c r="M41" s="160"/>
    </row>
    <row r="42" spans="2:13" x14ac:dyDescent="0.25">
      <c r="B42" s="164"/>
      <c r="C42" s="57"/>
      <c r="D42" s="90" t="s">
        <v>18</v>
      </c>
      <c r="E42" s="74" t="s">
        <v>355</v>
      </c>
      <c r="F42" s="56">
        <v>3</v>
      </c>
      <c r="G42" s="56" t="s">
        <v>30</v>
      </c>
      <c r="H42" s="60">
        <v>4500000</v>
      </c>
      <c r="I42" s="126">
        <f t="shared" si="4"/>
        <v>13500000</v>
      </c>
      <c r="J42" s="16">
        <f t="shared" si="14"/>
        <v>4500000</v>
      </c>
      <c r="K42" s="48">
        <f t="shared" si="15"/>
        <v>13500000</v>
      </c>
      <c r="L42" s="124">
        <f t="shared" si="16"/>
        <v>0</v>
      </c>
      <c r="M42" s="165"/>
    </row>
    <row r="43" spans="2:13" x14ac:dyDescent="0.25">
      <c r="B43" s="81"/>
      <c r="C43" s="91" t="s">
        <v>92</v>
      </c>
      <c r="D43" s="92"/>
      <c r="E43" s="61"/>
      <c r="F43" s="62"/>
      <c r="G43" s="62"/>
      <c r="H43" s="63"/>
      <c r="I43" s="125">
        <f t="shared" si="4"/>
        <v>0</v>
      </c>
      <c r="J43" s="73"/>
      <c r="K43" s="73"/>
      <c r="L43" s="125"/>
      <c r="M43" s="162"/>
    </row>
    <row r="44" spans="2:13" x14ac:dyDescent="0.25">
      <c r="B44" s="17"/>
      <c r="C44" s="18"/>
      <c r="D44" s="20" t="s">
        <v>18</v>
      </c>
      <c r="E44" s="3" t="s">
        <v>415</v>
      </c>
      <c r="F44" s="1">
        <v>1</v>
      </c>
      <c r="G44" s="1" t="s">
        <v>30</v>
      </c>
      <c r="H44" s="16">
        <v>51000000</v>
      </c>
      <c r="I44" s="124">
        <f t="shared" si="4"/>
        <v>51000000</v>
      </c>
      <c r="J44" s="16">
        <f t="shared" ref="J44:J45" si="17">H44</f>
        <v>51000000</v>
      </c>
      <c r="K44" s="48">
        <f t="shared" ref="K44:K45" si="18">J44*F44</f>
        <v>51000000</v>
      </c>
      <c r="L44" s="124"/>
      <c r="M44" s="160"/>
    </row>
    <row r="45" spans="2:13" x14ac:dyDescent="0.25">
      <c r="B45" s="17"/>
      <c r="C45" s="18"/>
      <c r="D45" s="20" t="s">
        <v>18</v>
      </c>
      <c r="E45" s="2" t="s">
        <v>355</v>
      </c>
      <c r="F45" s="1">
        <v>3</v>
      </c>
      <c r="G45" s="1" t="s">
        <v>30</v>
      </c>
      <c r="H45" s="16">
        <v>4500000</v>
      </c>
      <c r="I45" s="124">
        <f t="shared" si="4"/>
        <v>13500000</v>
      </c>
      <c r="J45" s="16">
        <f t="shared" si="17"/>
        <v>4500000</v>
      </c>
      <c r="K45" s="48">
        <f t="shared" si="18"/>
        <v>13500000</v>
      </c>
      <c r="L45" s="124"/>
      <c r="M45" s="160"/>
    </row>
    <row r="46" spans="2:13" x14ac:dyDescent="0.25">
      <c r="B46" s="161">
        <v>5</v>
      </c>
      <c r="C46" s="51" t="s">
        <v>14</v>
      </c>
      <c r="D46" s="52"/>
      <c r="E46" s="53"/>
      <c r="F46" s="62"/>
      <c r="G46" s="62"/>
      <c r="H46" s="63"/>
      <c r="I46" s="125"/>
      <c r="J46" s="73"/>
      <c r="K46" s="73"/>
      <c r="L46" s="125"/>
      <c r="M46" s="162"/>
    </row>
    <row r="47" spans="2:13" x14ac:dyDescent="0.25">
      <c r="B47" s="17"/>
      <c r="C47" s="18"/>
      <c r="D47" s="5" t="s">
        <v>18</v>
      </c>
      <c r="E47" s="2" t="s">
        <v>355</v>
      </c>
      <c r="F47" s="1">
        <v>1</v>
      </c>
      <c r="G47" s="1" t="s">
        <v>30</v>
      </c>
      <c r="H47" s="16">
        <v>4500000</v>
      </c>
      <c r="I47" s="124">
        <f t="shared" si="4"/>
        <v>4500000</v>
      </c>
      <c r="J47" s="16">
        <f>H47</f>
        <v>4500000</v>
      </c>
      <c r="K47" s="48">
        <f>J47*F47</f>
        <v>4500000</v>
      </c>
      <c r="L47" s="124"/>
      <c r="M47" s="160"/>
    </row>
    <row r="48" spans="2:13" x14ac:dyDescent="0.25">
      <c r="B48" s="81"/>
      <c r="C48" s="93" t="s">
        <v>10</v>
      </c>
      <c r="D48" s="72"/>
      <c r="E48" s="61"/>
      <c r="F48" s="62"/>
      <c r="G48" s="62"/>
      <c r="H48" s="63"/>
      <c r="I48" s="125"/>
      <c r="J48" s="73"/>
      <c r="K48" s="73"/>
      <c r="L48" s="125"/>
      <c r="M48" s="162"/>
    </row>
    <row r="49" spans="2:13" x14ac:dyDescent="0.25">
      <c r="B49" s="11">
        <v>6</v>
      </c>
      <c r="C49" s="12" t="s">
        <v>8</v>
      </c>
      <c r="D49" s="13"/>
      <c r="E49" s="2"/>
      <c r="F49" s="1"/>
      <c r="G49" s="1"/>
      <c r="H49" s="16"/>
      <c r="I49" s="124"/>
      <c r="J49" s="48"/>
      <c r="K49" s="48"/>
      <c r="L49" s="124"/>
      <c r="M49" s="160"/>
    </row>
    <row r="50" spans="2:13" x14ac:dyDescent="0.25">
      <c r="B50" s="17"/>
      <c r="C50" s="18"/>
      <c r="D50" s="5" t="s">
        <v>18</v>
      </c>
      <c r="E50" s="3" t="s">
        <v>415</v>
      </c>
      <c r="F50" s="1">
        <v>1</v>
      </c>
      <c r="G50" s="1" t="s">
        <v>30</v>
      </c>
      <c r="H50" s="16">
        <v>25000000</v>
      </c>
      <c r="I50" s="124">
        <f t="shared" si="4"/>
        <v>25000000</v>
      </c>
      <c r="J50" s="16">
        <f t="shared" ref="J50:J52" si="19">H50</f>
        <v>25000000</v>
      </c>
      <c r="K50" s="48">
        <f t="shared" ref="K50:K52" si="20">J50*F50</f>
        <v>25000000</v>
      </c>
      <c r="L50" s="124">
        <f t="shared" ref="L50:L52" si="21">I50-K50</f>
        <v>0</v>
      </c>
      <c r="M50" s="160"/>
    </row>
    <row r="51" spans="2:13" x14ac:dyDescent="0.25">
      <c r="B51" s="17"/>
      <c r="C51" s="18"/>
      <c r="D51" s="5" t="s">
        <v>18</v>
      </c>
      <c r="E51" s="3" t="s">
        <v>355</v>
      </c>
      <c r="F51" s="1">
        <v>1</v>
      </c>
      <c r="G51" s="1" t="s">
        <v>30</v>
      </c>
      <c r="H51" s="16">
        <v>4500000</v>
      </c>
      <c r="I51" s="124">
        <f t="shared" si="4"/>
        <v>4500000</v>
      </c>
      <c r="J51" s="16">
        <f t="shared" si="19"/>
        <v>4500000</v>
      </c>
      <c r="K51" s="48">
        <f t="shared" si="20"/>
        <v>4500000</v>
      </c>
      <c r="L51" s="124">
        <f t="shared" si="21"/>
        <v>0</v>
      </c>
      <c r="M51" s="160"/>
    </row>
    <row r="52" spans="2:13" x14ac:dyDescent="0.25">
      <c r="B52" s="17"/>
      <c r="C52" s="18"/>
      <c r="D52" s="5" t="s">
        <v>18</v>
      </c>
      <c r="E52" s="2" t="s">
        <v>331</v>
      </c>
      <c r="F52" s="1">
        <v>1</v>
      </c>
      <c r="G52" s="1" t="s">
        <v>30</v>
      </c>
      <c r="H52" s="16">
        <v>30000000</v>
      </c>
      <c r="I52" s="124">
        <f t="shared" si="4"/>
        <v>30000000</v>
      </c>
      <c r="J52" s="16">
        <f t="shared" si="19"/>
        <v>30000000</v>
      </c>
      <c r="K52" s="48">
        <f t="shared" si="20"/>
        <v>30000000</v>
      </c>
      <c r="L52" s="124">
        <f t="shared" si="21"/>
        <v>0</v>
      </c>
      <c r="M52" s="160"/>
    </row>
    <row r="53" spans="2:13" x14ac:dyDescent="0.25">
      <c r="B53" s="161">
        <v>7</v>
      </c>
      <c r="C53" s="51" t="s">
        <v>15</v>
      </c>
      <c r="D53" s="52"/>
      <c r="E53" s="53"/>
      <c r="F53" s="62"/>
      <c r="G53" s="62"/>
      <c r="H53" s="63"/>
      <c r="I53" s="125"/>
      <c r="J53" s="73"/>
      <c r="K53" s="73"/>
      <c r="L53" s="125"/>
      <c r="M53" s="162"/>
    </row>
    <row r="54" spans="2:13" x14ac:dyDescent="0.25">
      <c r="B54" s="17"/>
      <c r="C54" s="18"/>
      <c r="D54" s="5" t="s">
        <v>18</v>
      </c>
      <c r="E54" s="3" t="s">
        <v>415</v>
      </c>
      <c r="F54" s="1">
        <v>1</v>
      </c>
      <c r="G54" s="1" t="s">
        <v>30</v>
      </c>
      <c r="H54" s="16">
        <v>25000000</v>
      </c>
      <c r="I54" s="124">
        <f t="shared" si="4"/>
        <v>25000000</v>
      </c>
      <c r="J54" s="16">
        <f t="shared" ref="J54:J57" si="22">H54</f>
        <v>25000000</v>
      </c>
      <c r="K54" s="48">
        <f t="shared" ref="K54:K57" si="23">J54*F54</f>
        <v>25000000</v>
      </c>
      <c r="L54" s="124">
        <f t="shared" ref="L54:L57" si="24">I54-K54</f>
        <v>0</v>
      </c>
      <c r="M54" s="160"/>
    </row>
    <row r="55" spans="2:13" x14ac:dyDescent="0.25">
      <c r="B55" s="17"/>
      <c r="C55" s="18"/>
      <c r="D55" s="5" t="s">
        <v>18</v>
      </c>
      <c r="E55" s="3" t="s">
        <v>355</v>
      </c>
      <c r="F55" s="1">
        <v>1</v>
      </c>
      <c r="G55" s="1" t="s">
        <v>30</v>
      </c>
      <c r="H55" s="16">
        <v>4500000</v>
      </c>
      <c r="I55" s="124">
        <f t="shared" si="4"/>
        <v>4500000</v>
      </c>
      <c r="J55" s="16">
        <f t="shared" si="22"/>
        <v>4500000</v>
      </c>
      <c r="K55" s="48">
        <f t="shared" si="23"/>
        <v>4500000</v>
      </c>
      <c r="L55" s="124">
        <f t="shared" si="24"/>
        <v>0</v>
      </c>
      <c r="M55" s="160"/>
    </row>
    <row r="56" spans="2:13" x14ac:dyDescent="0.25">
      <c r="B56" s="17"/>
      <c r="C56" s="18"/>
      <c r="D56" s="5" t="s">
        <v>18</v>
      </c>
      <c r="E56" s="2" t="s">
        <v>35</v>
      </c>
      <c r="F56" s="1">
        <v>1</v>
      </c>
      <c r="G56" s="1" t="s">
        <v>30</v>
      </c>
      <c r="H56" s="16">
        <v>30000000</v>
      </c>
      <c r="I56" s="124">
        <f t="shared" si="4"/>
        <v>30000000</v>
      </c>
      <c r="J56" s="16">
        <f t="shared" si="22"/>
        <v>30000000</v>
      </c>
      <c r="K56" s="48">
        <f t="shared" si="23"/>
        <v>30000000</v>
      </c>
      <c r="L56" s="124">
        <f t="shared" si="24"/>
        <v>0</v>
      </c>
      <c r="M56" s="160"/>
    </row>
    <row r="57" spans="2:13" x14ac:dyDescent="0.25">
      <c r="B57" s="17"/>
      <c r="C57" s="18"/>
      <c r="D57" s="5" t="s">
        <v>18</v>
      </c>
      <c r="E57" s="2" t="s">
        <v>52</v>
      </c>
      <c r="F57" s="1">
        <v>1</v>
      </c>
      <c r="G57" s="1" t="s">
        <v>30</v>
      </c>
      <c r="H57" s="16">
        <v>400000</v>
      </c>
      <c r="I57" s="124">
        <f t="shared" si="4"/>
        <v>400000</v>
      </c>
      <c r="J57" s="16">
        <f t="shared" si="22"/>
        <v>400000</v>
      </c>
      <c r="K57" s="48">
        <f t="shared" si="23"/>
        <v>400000</v>
      </c>
      <c r="L57" s="124">
        <f t="shared" si="24"/>
        <v>0</v>
      </c>
      <c r="M57" s="160"/>
    </row>
    <row r="58" spans="2:13" x14ac:dyDescent="0.25">
      <c r="B58" s="161">
        <v>8</v>
      </c>
      <c r="C58" s="51" t="s">
        <v>119</v>
      </c>
      <c r="D58" s="52"/>
      <c r="E58" s="53"/>
      <c r="F58" s="62"/>
      <c r="G58" s="62"/>
      <c r="H58" s="63"/>
      <c r="I58" s="125"/>
      <c r="J58" s="73"/>
      <c r="K58" s="73"/>
      <c r="L58" s="125"/>
      <c r="M58" s="162"/>
    </row>
    <row r="59" spans="2:13" x14ac:dyDescent="0.25">
      <c r="B59" s="17"/>
      <c r="C59" s="18"/>
      <c r="D59" s="5" t="s">
        <v>18</v>
      </c>
      <c r="E59" s="3" t="s">
        <v>415</v>
      </c>
      <c r="F59" s="1">
        <v>4</v>
      </c>
      <c r="G59" s="1" t="s">
        <v>30</v>
      </c>
      <c r="H59" s="16">
        <v>61000000</v>
      </c>
      <c r="I59" s="124">
        <f t="shared" ref="I59:I104" si="25">H59*F59</f>
        <v>244000000</v>
      </c>
      <c r="J59" s="16">
        <f t="shared" ref="J59:J60" si="26">H59</f>
        <v>61000000</v>
      </c>
      <c r="K59" s="48">
        <f t="shared" ref="K59:K60" si="27">J59*F59</f>
        <v>244000000</v>
      </c>
      <c r="L59" s="124">
        <f t="shared" ref="L59:L60" si="28">I59-K59</f>
        <v>0</v>
      </c>
      <c r="M59" s="160"/>
    </row>
    <row r="60" spans="2:13" x14ac:dyDescent="0.25">
      <c r="B60" s="17"/>
      <c r="C60" s="18"/>
      <c r="D60" s="5" t="s">
        <v>18</v>
      </c>
      <c r="E60" s="2" t="s">
        <v>118</v>
      </c>
      <c r="F60" s="1">
        <v>7</v>
      </c>
      <c r="G60" s="1" t="s">
        <v>30</v>
      </c>
      <c r="H60" s="16">
        <v>15000000</v>
      </c>
      <c r="I60" s="124">
        <f t="shared" si="25"/>
        <v>105000000</v>
      </c>
      <c r="J60" s="16">
        <f t="shared" si="26"/>
        <v>15000000</v>
      </c>
      <c r="K60" s="48">
        <f t="shared" si="27"/>
        <v>105000000</v>
      </c>
      <c r="L60" s="124">
        <f t="shared" si="28"/>
        <v>0</v>
      </c>
      <c r="M60" s="160"/>
    </row>
    <row r="61" spans="2:13" x14ac:dyDescent="0.25">
      <c r="B61" s="161">
        <v>9</v>
      </c>
      <c r="C61" s="51" t="s">
        <v>16</v>
      </c>
      <c r="D61" s="52"/>
      <c r="E61" s="53"/>
      <c r="F61" s="62"/>
      <c r="G61" s="62"/>
      <c r="H61" s="63"/>
      <c r="I61" s="125"/>
      <c r="J61" s="73"/>
      <c r="K61" s="73"/>
      <c r="L61" s="125"/>
      <c r="M61" s="162"/>
    </row>
    <row r="62" spans="2:13" x14ac:dyDescent="0.25">
      <c r="B62" s="17"/>
      <c r="C62" s="18"/>
      <c r="D62" s="5" t="s">
        <v>18</v>
      </c>
      <c r="E62" s="3" t="s">
        <v>415</v>
      </c>
      <c r="F62" s="1">
        <v>1</v>
      </c>
      <c r="G62" s="1" t="s">
        <v>30</v>
      </c>
      <c r="H62" s="16">
        <v>25000000</v>
      </c>
      <c r="I62" s="124">
        <f t="shared" si="25"/>
        <v>25000000</v>
      </c>
      <c r="J62" s="16">
        <f t="shared" ref="J62:J64" si="29">H62</f>
        <v>25000000</v>
      </c>
      <c r="K62" s="48">
        <f t="shared" ref="K62:K64" si="30">J62*F62</f>
        <v>25000000</v>
      </c>
      <c r="L62" s="124">
        <f t="shared" ref="L62:L64" si="31">I62-K62</f>
        <v>0</v>
      </c>
      <c r="M62" s="160"/>
    </row>
    <row r="63" spans="2:13" x14ac:dyDescent="0.25">
      <c r="B63" s="17"/>
      <c r="C63" s="18"/>
      <c r="D63" s="5" t="s">
        <v>18</v>
      </c>
      <c r="E63" s="3" t="s">
        <v>355</v>
      </c>
      <c r="F63" s="1">
        <v>1</v>
      </c>
      <c r="G63" s="1" t="s">
        <v>30</v>
      </c>
      <c r="H63" s="16">
        <v>4500000</v>
      </c>
      <c r="I63" s="124">
        <f t="shared" si="25"/>
        <v>4500000</v>
      </c>
      <c r="J63" s="16">
        <f t="shared" si="29"/>
        <v>4500000</v>
      </c>
      <c r="K63" s="48">
        <f t="shared" si="30"/>
        <v>4500000</v>
      </c>
      <c r="L63" s="124">
        <f t="shared" si="31"/>
        <v>0</v>
      </c>
      <c r="M63" s="160"/>
    </row>
    <row r="64" spans="2:13" x14ac:dyDescent="0.25">
      <c r="B64" s="17"/>
      <c r="C64" s="18"/>
      <c r="D64" s="5" t="s">
        <v>18</v>
      </c>
      <c r="E64" s="2" t="s">
        <v>95</v>
      </c>
      <c r="F64" s="1">
        <v>1</v>
      </c>
      <c r="G64" s="1" t="s">
        <v>30</v>
      </c>
      <c r="H64" s="16">
        <v>1400000</v>
      </c>
      <c r="I64" s="124">
        <f t="shared" si="25"/>
        <v>1400000</v>
      </c>
      <c r="J64" s="16">
        <f t="shared" si="29"/>
        <v>1400000</v>
      </c>
      <c r="K64" s="48">
        <f t="shared" si="30"/>
        <v>1400000</v>
      </c>
      <c r="L64" s="124">
        <f t="shared" si="31"/>
        <v>0</v>
      </c>
      <c r="M64" s="160"/>
    </row>
    <row r="65" spans="2:13" x14ac:dyDescent="0.25">
      <c r="B65" s="161">
        <v>10</v>
      </c>
      <c r="C65" s="51" t="s">
        <v>96</v>
      </c>
      <c r="D65" s="95"/>
      <c r="E65" s="61"/>
      <c r="F65" s="62"/>
      <c r="G65" s="62"/>
      <c r="H65" s="63"/>
      <c r="I65" s="125"/>
      <c r="J65" s="73"/>
      <c r="K65" s="73"/>
      <c r="L65" s="125"/>
      <c r="M65" s="162"/>
    </row>
    <row r="66" spans="2:13" x14ac:dyDescent="0.25">
      <c r="B66" s="17"/>
      <c r="C66" s="18"/>
      <c r="D66" s="5" t="s">
        <v>18</v>
      </c>
      <c r="E66" s="3" t="s">
        <v>415</v>
      </c>
      <c r="F66" s="1">
        <v>1</v>
      </c>
      <c r="G66" s="1" t="s">
        <v>30</v>
      </c>
      <c r="H66" s="16">
        <v>28000000</v>
      </c>
      <c r="I66" s="124">
        <f t="shared" si="25"/>
        <v>28000000</v>
      </c>
      <c r="J66" s="16">
        <f t="shared" ref="J66:J68" si="32">H66</f>
        <v>28000000</v>
      </c>
      <c r="K66" s="48">
        <f t="shared" ref="K66:K68" si="33">J66*F66</f>
        <v>28000000</v>
      </c>
      <c r="L66" s="124">
        <f t="shared" ref="L66:L68" si="34">I66-K66</f>
        <v>0</v>
      </c>
      <c r="M66" s="160"/>
    </row>
    <row r="67" spans="2:13" x14ac:dyDescent="0.25">
      <c r="B67" s="17"/>
      <c r="C67" s="18"/>
      <c r="D67" s="5" t="s">
        <v>18</v>
      </c>
      <c r="E67" s="3" t="s">
        <v>355</v>
      </c>
      <c r="F67" s="1">
        <v>1</v>
      </c>
      <c r="G67" s="1" t="s">
        <v>30</v>
      </c>
      <c r="H67" s="16">
        <v>4500000</v>
      </c>
      <c r="I67" s="124">
        <f t="shared" si="25"/>
        <v>4500000</v>
      </c>
      <c r="J67" s="16">
        <f t="shared" si="32"/>
        <v>4500000</v>
      </c>
      <c r="K67" s="48">
        <f t="shared" si="33"/>
        <v>4500000</v>
      </c>
      <c r="L67" s="124">
        <f t="shared" si="34"/>
        <v>0</v>
      </c>
      <c r="M67" s="160"/>
    </row>
    <row r="68" spans="2:13" x14ac:dyDescent="0.25">
      <c r="B68" s="17"/>
      <c r="C68" s="18"/>
      <c r="D68" s="5" t="s">
        <v>18</v>
      </c>
      <c r="E68" s="2" t="s">
        <v>349</v>
      </c>
      <c r="F68" s="1">
        <v>1</v>
      </c>
      <c r="G68" s="1" t="s">
        <v>30</v>
      </c>
      <c r="H68" s="16">
        <v>200000</v>
      </c>
      <c r="I68" s="124">
        <f t="shared" si="25"/>
        <v>200000</v>
      </c>
      <c r="J68" s="16">
        <f t="shared" si="32"/>
        <v>200000</v>
      </c>
      <c r="K68" s="48">
        <f t="shared" si="33"/>
        <v>200000</v>
      </c>
      <c r="L68" s="124">
        <f t="shared" si="34"/>
        <v>0</v>
      </c>
      <c r="M68" s="160"/>
    </row>
    <row r="69" spans="2:13" x14ac:dyDescent="0.25">
      <c r="B69" s="161">
        <v>11</v>
      </c>
      <c r="C69" s="51" t="s">
        <v>17</v>
      </c>
      <c r="D69" s="52"/>
      <c r="E69" s="53"/>
      <c r="F69" s="62"/>
      <c r="G69" s="62"/>
      <c r="H69" s="63"/>
      <c r="I69" s="125"/>
      <c r="J69" s="73"/>
      <c r="K69" s="73"/>
      <c r="L69" s="125"/>
      <c r="M69" s="162"/>
    </row>
    <row r="70" spans="2:13" x14ac:dyDescent="0.25">
      <c r="B70" s="17"/>
      <c r="C70" s="18"/>
      <c r="D70" s="5" t="s">
        <v>18</v>
      </c>
      <c r="E70" s="3" t="s">
        <v>415</v>
      </c>
      <c r="F70" s="1">
        <v>1</v>
      </c>
      <c r="G70" s="1" t="s">
        <v>30</v>
      </c>
      <c r="H70" s="16">
        <v>25000000</v>
      </c>
      <c r="I70" s="124">
        <f t="shared" si="25"/>
        <v>25000000</v>
      </c>
      <c r="J70" s="16">
        <f t="shared" ref="J70:J73" si="35">H70</f>
        <v>25000000</v>
      </c>
      <c r="K70" s="48">
        <f t="shared" ref="K70:K73" si="36">J70*F70</f>
        <v>25000000</v>
      </c>
      <c r="L70" s="124">
        <f t="shared" ref="L70:L73" si="37">I70-K70</f>
        <v>0</v>
      </c>
      <c r="M70" s="160"/>
    </row>
    <row r="71" spans="2:13" x14ac:dyDescent="0.25">
      <c r="B71" s="17"/>
      <c r="C71" s="18"/>
      <c r="D71" s="5" t="s">
        <v>18</v>
      </c>
      <c r="E71" s="3" t="s">
        <v>355</v>
      </c>
      <c r="F71" s="1">
        <v>1</v>
      </c>
      <c r="G71" s="1" t="s">
        <v>30</v>
      </c>
      <c r="H71" s="16">
        <v>4500000</v>
      </c>
      <c r="I71" s="124">
        <f t="shared" si="25"/>
        <v>4500000</v>
      </c>
      <c r="J71" s="16">
        <f t="shared" si="35"/>
        <v>4500000</v>
      </c>
      <c r="K71" s="48">
        <f t="shared" si="36"/>
        <v>4500000</v>
      </c>
      <c r="L71" s="124">
        <f t="shared" si="37"/>
        <v>0</v>
      </c>
      <c r="M71" s="160"/>
    </row>
    <row r="72" spans="2:13" x14ac:dyDescent="0.25">
      <c r="B72" s="17"/>
      <c r="C72" s="18"/>
      <c r="D72" s="5" t="s">
        <v>18</v>
      </c>
      <c r="E72" s="2" t="s">
        <v>349</v>
      </c>
      <c r="F72" s="1">
        <v>1</v>
      </c>
      <c r="G72" s="1" t="s">
        <v>30</v>
      </c>
      <c r="H72" s="16">
        <v>200000</v>
      </c>
      <c r="I72" s="124">
        <f t="shared" si="25"/>
        <v>200000</v>
      </c>
      <c r="J72" s="16">
        <f t="shared" si="35"/>
        <v>200000</v>
      </c>
      <c r="K72" s="48">
        <f t="shared" si="36"/>
        <v>200000</v>
      </c>
      <c r="L72" s="124">
        <f t="shared" si="37"/>
        <v>0</v>
      </c>
      <c r="M72" s="160"/>
    </row>
    <row r="73" spans="2:13" x14ac:dyDescent="0.25">
      <c r="B73" s="17"/>
      <c r="C73" s="18"/>
      <c r="D73" s="5" t="s">
        <v>18</v>
      </c>
      <c r="E73" s="2" t="s">
        <v>52</v>
      </c>
      <c r="F73" s="1">
        <v>1</v>
      </c>
      <c r="G73" s="1" t="s">
        <v>30</v>
      </c>
      <c r="H73" s="16">
        <v>400000</v>
      </c>
      <c r="I73" s="124">
        <f t="shared" si="25"/>
        <v>400000</v>
      </c>
      <c r="J73" s="16">
        <f t="shared" si="35"/>
        <v>400000</v>
      </c>
      <c r="K73" s="48">
        <f t="shared" si="36"/>
        <v>400000</v>
      </c>
      <c r="L73" s="124">
        <f t="shared" si="37"/>
        <v>0</v>
      </c>
      <c r="M73" s="160"/>
    </row>
    <row r="74" spans="2:13" x14ac:dyDescent="0.25">
      <c r="B74" s="161">
        <v>12</v>
      </c>
      <c r="C74" s="51" t="s">
        <v>53</v>
      </c>
      <c r="D74" s="97"/>
      <c r="E74" s="53"/>
      <c r="F74" s="62"/>
      <c r="G74" s="62"/>
      <c r="H74" s="73"/>
      <c r="I74" s="125"/>
      <c r="J74" s="73"/>
      <c r="K74" s="73"/>
      <c r="L74" s="125"/>
      <c r="M74" s="162"/>
    </row>
    <row r="75" spans="2:13" x14ac:dyDescent="0.25">
      <c r="B75" s="17"/>
      <c r="C75" s="12"/>
      <c r="D75" s="5" t="s">
        <v>18</v>
      </c>
      <c r="E75" s="3" t="s">
        <v>415</v>
      </c>
      <c r="F75" s="1">
        <v>1</v>
      </c>
      <c r="G75" s="1" t="s">
        <v>30</v>
      </c>
      <c r="H75" s="16">
        <v>28000000</v>
      </c>
      <c r="I75" s="124">
        <f t="shared" si="25"/>
        <v>28000000</v>
      </c>
      <c r="J75" s="16">
        <f t="shared" ref="J75:J76" si="38">H75</f>
        <v>28000000</v>
      </c>
      <c r="K75" s="48">
        <f t="shared" ref="K75:K76" si="39">J75*F75</f>
        <v>28000000</v>
      </c>
      <c r="L75" s="124">
        <f t="shared" ref="L75:L76" si="40">I75-K75</f>
        <v>0</v>
      </c>
      <c r="M75" s="160"/>
    </row>
    <row r="76" spans="2:13" x14ac:dyDescent="0.25">
      <c r="B76" s="17"/>
      <c r="C76" s="12"/>
      <c r="D76" s="5" t="s">
        <v>18</v>
      </c>
      <c r="E76" s="2" t="s">
        <v>79</v>
      </c>
      <c r="F76" s="1">
        <v>3</v>
      </c>
      <c r="G76" s="1" t="s">
        <v>30</v>
      </c>
      <c r="H76" s="16">
        <v>1900000</v>
      </c>
      <c r="I76" s="124">
        <f t="shared" si="25"/>
        <v>5700000</v>
      </c>
      <c r="J76" s="16">
        <f t="shared" si="38"/>
        <v>1900000</v>
      </c>
      <c r="K76" s="48">
        <f t="shared" si="39"/>
        <v>5700000</v>
      </c>
      <c r="L76" s="124">
        <f t="shared" si="40"/>
        <v>0</v>
      </c>
      <c r="M76" s="160"/>
    </row>
    <row r="77" spans="2:13" x14ac:dyDescent="0.25">
      <c r="B77" s="161">
        <v>13</v>
      </c>
      <c r="C77" s="51" t="s">
        <v>37</v>
      </c>
      <c r="D77" s="97"/>
      <c r="E77" s="53"/>
      <c r="F77" s="62"/>
      <c r="G77" s="62"/>
      <c r="H77" s="63"/>
      <c r="I77" s="125"/>
      <c r="J77" s="73"/>
      <c r="K77" s="73"/>
      <c r="L77" s="125"/>
      <c r="M77" s="162"/>
    </row>
    <row r="78" spans="2:13" x14ac:dyDescent="0.25">
      <c r="B78" s="11"/>
      <c r="C78" s="12"/>
      <c r="D78" s="5" t="s">
        <v>18</v>
      </c>
      <c r="E78" s="3" t="s">
        <v>415</v>
      </c>
      <c r="F78" s="1">
        <v>1</v>
      </c>
      <c r="G78" s="1" t="s">
        <v>30</v>
      </c>
      <c r="H78" s="16">
        <v>28000000</v>
      </c>
      <c r="I78" s="124">
        <f t="shared" si="25"/>
        <v>28000000</v>
      </c>
      <c r="J78" s="16">
        <f t="shared" ref="J78:J81" si="41">H78</f>
        <v>28000000</v>
      </c>
      <c r="K78" s="48">
        <f t="shared" ref="K78:K81" si="42">J78*F78</f>
        <v>28000000</v>
      </c>
      <c r="L78" s="124">
        <f t="shared" ref="L78:L80" si="43">I78-K78</f>
        <v>0</v>
      </c>
      <c r="M78" s="160"/>
    </row>
    <row r="79" spans="2:13" x14ac:dyDescent="0.25">
      <c r="B79" s="17"/>
      <c r="C79" s="18"/>
      <c r="D79" s="5" t="s">
        <v>18</v>
      </c>
      <c r="E79" s="3" t="s">
        <v>355</v>
      </c>
      <c r="F79" s="1">
        <v>1</v>
      </c>
      <c r="G79" s="1" t="s">
        <v>30</v>
      </c>
      <c r="H79" s="16">
        <v>4500000</v>
      </c>
      <c r="I79" s="124">
        <f t="shared" si="25"/>
        <v>4500000</v>
      </c>
      <c r="J79" s="16">
        <f t="shared" si="41"/>
        <v>4500000</v>
      </c>
      <c r="K79" s="48">
        <f t="shared" si="42"/>
        <v>4500000</v>
      </c>
      <c r="L79" s="124">
        <f t="shared" si="43"/>
        <v>0</v>
      </c>
      <c r="M79" s="160"/>
    </row>
    <row r="80" spans="2:13" x14ac:dyDescent="0.25">
      <c r="B80" s="17"/>
      <c r="C80" s="12"/>
      <c r="D80" s="5" t="s">
        <v>18</v>
      </c>
      <c r="E80" s="2" t="s">
        <v>33</v>
      </c>
      <c r="F80" s="1">
        <v>1</v>
      </c>
      <c r="G80" s="1" t="s">
        <v>30</v>
      </c>
      <c r="H80" s="16">
        <v>800000</v>
      </c>
      <c r="I80" s="124">
        <f t="shared" si="25"/>
        <v>800000</v>
      </c>
      <c r="J80" s="16">
        <f t="shared" si="41"/>
        <v>800000</v>
      </c>
      <c r="K80" s="48">
        <f t="shared" si="42"/>
        <v>800000</v>
      </c>
      <c r="L80" s="124">
        <f t="shared" si="43"/>
        <v>0</v>
      </c>
      <c r="M80" s="160"/>
    </row>
    <row r="81" spans="2:13" x14ac:dyDescent="0.25">
      <c r="B81" s="17"/>
      <c r="C81" s="18"/>
      <c r="D81" s="5" t="s">
        <v>18</v>
      </c>
      <c r="E81" s="2" t="s">
        <v>52</v>
      </c>
      <c r="F81" s="1">
        <v>1</v>
      </c>
      <c r="G81" s="1" t="s">
        <v>30</v>
      </c>
      <c r="H81" s="16">
        <v>400000</v>
      </c>
      <c r="I81" s="124">
        <f t="shared" si="25"/>
        <v>400000</v>
      </c>
      <c r="J81" s="16">
        <f t="shared" si="41"/>
        <v>400000</v>
      </c>
      <c r="K81" s="48">
        <f t="shared" si="42"/>
        <v>400000</v>
      </c>
      <c r="L81" s="124">
        <f>I81-K81</f>
        <v>0</v>
      </c>
      <c r="M81" s="160"/>
    </row>
    <row r="82" spans="2:13" x14ac:dyDescent="0.25">
      <c r="B82" s="81"/>
      <c r="C82" s="91" t="s">
        <v>93</v>
      </c>
      <c r="D82" s="95"/>
      <c r="E82" s="61"/>
      <c r="F82" s="62"/>
      <c r="G82" s="62"/>
      <c r="H82" s="63"/>
      <c r="I82" s="125"/>
      <c r="J82" s="73"/>
      <c r="K82" s="73"/>
      <c r="L82" s="125"/>
      <c r="M82" s="162"/>
    </row>
    <row r="83" spans="2:13" x14ac:dyDescent="0.25">
      <c r="B83" s="11">
        <v>14</v>
      </c>
      <c r="C83" s="12" t="s">
        <v>60</v>
      </c>
      <c r="D83" s="40"/>
      <c r="E83" s="2"/>
      <c r="F83" s="1"/>
      <c r="G83" s="1"/>
      <c r="H83" s="16"/>
      <c r="I83" s="124"/>
      <c r="J83" s="48"/>
      <c r="K83" s="48"/>
      <c r="L83" s="124"/>
      <c r="M83" s="160"/>
    </row>
    <row r="84" spans="2:13" x14ac:dyDescent="0.25">
      <c r="B84" s="11"/>
      <c r="C84" s="18"/>
      <c r="D84" s="5" t="s">
        <v>18</v>
      </c>
      <c r="E84" s="3" t="s">
        <v>415</v>
      </c>
      <c r="F84" s="1">
        <v>8</v>
      </c>
      <c r="G84" s="1" t="s">
        <v>30</v>
      </c>
      <c r="H84" s="16">
        <v>61000000</v>
      </c>
      <c r="I84" s="124">
        <f t="shared" si="25"/>
        <v>488000000</v>
      </c>
      <c r="J84" s="16">
        <f t="shared" ref="J84:J85" si="44">H84</f>
        <v>61000000</v>
      </c>
      <c r="K84" s="48">
        <f t="shared" ref="K84:K85" si="45">J84*F84</f>
        <v>488000000</v>
      </c>
      <c r="L84" s="124"/>
      <c r="M84" s="160"/>
    </row>
    <row r="85" spans="2:13" x14ac:dyDescent="0.25">
      <c r="B85" s="17"/>
      <c r="C85" s="18"/>
      <c r="D85" s="5" t="s">
        <v>18</v>
      </c>
      <c r="E85" s="2" t="s">
        <v>42</v>
      </c>
      <c r="F85" s="1">
        <v>24</v>
      </c>
      <c r="G85" s="1" t="s">
        <v>30</v>
      </c>
      <c r="H85" s="16">
        <v>10000000</v>
      </c>
      <c r="I85" s="124">
        <f t="shared" si="25"/>
        <v>240000000</v>
      </c>
      <c r="J85" s="16">
        <f t="shared" si="44"/>
        <v>10000000</v>
      </c>
      <c r="K85" s="48">
        <f t="shared" si="45"/>
        <v>240000000</v>
      </c>
      <c r="L85" s="124"/>
      <c r="M85" s="160"/>
    </row>
    <row r="86" spans="2:13" x14ac:dyDescent="0.25">
      <c r="B86" s="161">
        <v>15</v>
      </c>
      <c r="C86" s="51" t="s">
        <v>8</v>
      </c>
      <c r="D86" s="95"/>
      <c r="E86" s="61"/>
      <c r="F86" s="62"/>
      <c r="G86" s="62"/>
      <c r="H86" s="63"/>
      <c r="I86" s="125"/>
      <c r="J86" s="73"/>
      <c r="K86" s="73"/>
      <c r="L86" s="125"/>
      <c r="M86" s="162"/>
    </row>
    <row r="87" spans="2:13" x14ac:dyDescent="0.25">
      <c r="B87" s="17"/>
      <c r="C87" s="18"/>
      <c r="D87" s="5" t="s">
        <v>18</v>
      </c>
      <c r="E87" s="3" t="s">
        <v>415</v>
      </c>
      <c r="F87" s="1">
        <v>2</v>
      </c>
      <c r="G87" s="1" t="s">
        <v>30</v>
      </c>
      <c r="H87" s="16">
        <v>25000000</v>
      </c>
      <c r="I87" s="124">
        <f t="shared" si="25"/>
        <v>50000000</v>
      </c>
      <c r="J87" s="16">
        <f t="shared" ref="J87:J89" si="46">H87</f>
        <v>25000000</v>
      </c>
      <c r="K87" s="48">
        <f t="shared" ref="K87:K89" si="47">J87*F87</f>
        <v>50000000</v>
      </c>
      <c r="L87" s="124">
        <f t="shared" ref="L87:L89" si="48">I87-K87</f>
        <v>0</v>
      </c>
      <c r="M87" s="160"/>
    </row>
    <row r="88" spans="2:13" x14ac:dyDescent="0.25">
      <c r="B88" s="17"/>
      <c r="C88" s="18"/>
      <c r="D88" s="5" t="s">
        <v>18</v>
      </c>
      <c r="E88" s="3" t="s">
        <v>355</v>
      </c>
      <c r="F88" s="1">
        <v>2</v>
      </c>
      <c r="G88" s="1" t="s">
        <v>30</v>
      </c>
      <c r="H88" s="16">
        <v>4500000</v>
      </c>
      <c r="I88" s="124">
        <f t="shared" si="25"/>
        <v>9000000</v>
      </c>
      <c r="J88" s="16">
        <f t="shared" si="46"/>
        <v>4500000</v>
      </c>
      <c r="K88" s="48">
        <f t="shared" si="47"/>
        <v>9000000</v>
      </c>
      <c r="L88" s="124">
        <f t="shared" si="48"/>
        <v>0</v>
      </c>
      <c r="M88" s="160"/>
    </row>
    <row r="89" spans="2:13" x14ac:dyDescent="0.25">
      <c r="B89" s="17"/>
      <c r="C89" s="18"/>
      <c r="D89" s="5" t="s">
        <v>18</v>
      </c>
      <c r="E89" s="2" t="s">
        <v>331</v>
      </c>
      <c r="F89" s="1">
        <v>2</v>
      </c>
      <c r="G89" s="1" t="s">
        <v>30</v>
      </c>
      <c r="H89" s="16">
        <v>30000000</v>
      </c>
      <c r="I89" s="124">
        <f t="shared" si="25"/>
        <v>60000000</v>
      </c>
      <c r="J89" s="16">
        <f t="shared" si="46"/>
        <v>30000000</v>
      </c>
      <c r="K89" s="48">
        <f t="shared" si="47"/>
        <v>60000000</v>
      </c>
      <c r="L89" s="124">
        <f t="shared" si="48"/>
        <v>0</v>
      </c>
      <c r="M89" s="160"/>
    </row>
    <row r="90" spans="2:13" x14ac:dyDescent="0.25">
      <c r="B90" s="161">
        <v>16</v>
      </c>
      <c r="C90" s="51" t="s">
        <v>61</v>
      </c>
      <c r="D90" s="95"/>
      <c r="E90" s="61"/>
      <c r="F90" s="62"/>
      <c r="G90" s="62"/>
      <c r="H90" s="63"/>
      <c r="I90" s="125"/>
      <c r="J90" s="73"/>
      <c r="K90" s="73"/>
      <c r="L90" s="125"/>
      <c r="M90" s="162"/>
    </row>
    <row r="91" spans="2:13" x14ac:dyDescent="0.25">
      <c r="B91" s="17"/>
      <c r="C91" s="12"/>
      <c r="D91" s="5" t="s">
        <v>18</v>
      </c>
      <c r="E91" s="3" t="s">
        <v>415</v>
      </c>
      <c r="F91" s="1">
        <v>2</v>
      </c>
      <c r="G91" s="1" t="s">
        <v>30</v>
      </c>
      <c r="H91" s="16">
        <v>25000000</v>
      </c>
      <c r="I91" s="124">
        <f t="shared" si="25"/>
        <v>50000000</v>
      </c>
      <c r="J91" s="16">
        <f t="shared" ref="J91:J93" si="49">H91</f>
        <v>25000000</v>
      </c>
      <c r="K91" s="48">
        <f t="shared" ref="K91:K93" si="50">J91*F91</f>
        <v>50000000</v>
      </c>
      <c r="L91" s="124">
        <f t="shared" ref="L91:L93" si="51">I91-K91</f>
        <v>0</v>
      </c>
      <c r="M91" s="160"/>
    </row>
    <row r="92" spans="2:13" x14ac:dyDescent="0.25">
      <c r="B92" s="17"/>
      <c r="C92" s="18"/>
      <c r="D92" s="5" t="s">
        <v>18</v>
      </c>
      <c r="E92" s="3" t="s">
        <v>355</v>
      </c>
      <c r="F92" s="1">
        <v>2</v>
      </c>
      <c r="G92" s="1" t="s">
        <v>30</v>
      </c>
      <c r="H92" s="16">
        <v>4500000</v>
      </c>
      <c r="I92" s="124">
        <f t="shared" si="25"/>
        <v>9000000</v>
      </c>
      <c r="J92" s="16">
        <f t="shared" si="49"/>
        <v>4500000</v>
      </c>
      <c r="K92" s="48">
        <f t="shared" si="50"/>
        <v>9000000</v>
      </c>
      <c r="L92" s="124">
        <f t="shared" si="51"/>
        <v>0</v>
      </c>
      <c r="M92" s="160"/>
    </row>
    <row r="93" spans="2:13" x14ac:dyDescent="0.25">
      <c r="B93" s="17"/>
      <c r="C93" s="18"/>
      <c r="D93" s="5" t="s">
        <v>18</v>
      </c>
      <c r="E93" s="2" t="s">
        <v>52</v>
      </c>
      <c r="F93" s="1">
        <v>2</v>
      </c>
      <c r="G93" s="1" t="s">
        <v>30</v>
      </c>
      <c r="H93" s="16">
        <v>400000</v>
      </c>
      <c r="I93" s="124">
        <f t="shared" si="25"/>
        <v>800000</v>
      </c>
      <c r="J93" s="16">
        <f t="shared" si="49"/>
        <v>400000</v>
      </c>
      <c r="K93" s="48">
        <f t="shared" si="50"/>
        <v>800000</v>
      </c>
      <c r="L93" s="124">
        <f t="shared" si="51"/>
        <v>0</v>
      </c>
      <c r="M93" s="160"/>
    </row>
    <row r="94" spans="2:13" x14ac:dyDescent="0.25">
      <c r="B94" s="161">
        <v>17</v>
      </c>
      <c r="C94" s="51" t="s">
        <v>16</v>
      </c>
      <c r="D94" s="95"/>
      <c r="E94" s="61"/>
      <c r="F94" s="62"/>
      <c r="G94" s="62"/>
      <c r="H94" s="63"/>
      <c r="I94" s="125"/>
      <c r="J94" s="73"/>
      <c r="K94" s="73"/>
      <c r="L94" s="125"/>
      <c r="M94" s="162"/>
    </row>
    <row r="95" spans="2:13" x14ac:dyDescent="0.25">
      <c r="B95" s="17"/>
      <c r="C95" s="12"/>
      <c r="D95" s="5" t="s">
        <v>18</v>
      </c>
      <c r="E95" s="3" t="s">
        <v>415</v>
      </c>
      <c r="F95" s="1">
        <v>2</v>
      </c>
      <c r="G95" s="1" t="s">
        <v>30</v>
      </c>
      <c r="H95" s="16">
        <v>25000000</v>
      </c>
      <c r="I95" s="124">
        <f t="shared" si="25"/>
        <v>50000000</v>
      </c>
      <c r="J95" s="16">
        <f t="shared" ref="J95:J96" si="52">H95</f>
        <v>25000000</v>
      </c>
      <c r="K95" s="48">
        <f t="shared" ref="K95:K96" si="53">J95*F95</f>
        <v>50000000</v>
      </c>
      <c r="L95" s="124">
        <f t="shared" ref="L95:L96" si="54">I95-K95</f>
        <v>0</v>
      </c>
      <c r="M95" s="160"/>
    </row>
    <row r="96" spans="2:13" x14ac:dyDescent="0.25">
      <c r="B96" s="17"/>
      <c r="C96" s="18"/>
      <c r="D96" s="5" t="s">
        <v>18</v>
      </c>
      <c r="E96" s="3" t="s">
        <v>355</v>
      </c>
      <c r="F96" s="1">
        <v>2</v>
      </c>
      <c r="G96" s="1" t="s">
        <v>30</v>
      </c>
      <c r="H96" s="16">
        <v>4500000</v>
      </c>
      <c r="I96" s="124">
        <f t="shared" si="25"/>
        <v>9000000</v>
      </c>
      <c r="J96" s="16">
        <f t="shared" si="52"/>
        <v>4500000</v>
      </c>
      <c r="K96" s="48">
        <f t="shared" si="53"/>
        <v>9000000</v>
      </c>
      <c r="L96" s="124">
        <f t="shared" si="54"/>
        <v>0</v>
      </c>
      <c r="M96" s="160"/>
    </row>
    <row r="97" spans="2:13" x14ac:dyDescent="0.25">
      <c r="B97" s="161">
        <v>18</v>
      </c>
      <c r="C97" s="51" t="s">
        <v>37</v>
      </c>
      <c r="D97" s="97"/>
      <c r="E97" s="53"/>
      <c r="F97" s="62"/>
      <c r="G97" s="62"/>
      <c r="H97" s="63"/>
      <c r="I97" s="125"/>
      <c r="J97" s="73"/>
      <c r="K97" s="73"/>
      <c r="L97" s="125"/>
      <c r="M97" s="162"/>
    </row>
    <row r="98" spans="2:13" x14ac:dyDescent="0.25">
      <c r="B98" s="17"/>
      <c r="C98" s="12"/>
      <c r="D98" s="5" t="s">
        <v>18</v>
      </c>
      <c r="E98" s="3" t="s">
        <v>415</v>
      </c>
      <c r="F98" s="1">
        <v>2</v>
      </c>
      <c r="G98" s="1" t="s">
        <v>30</v>
      </c>
      <c r="H98" s="16">
        <v>25000000</v>
      </c>
      <c r="I98" s="124">
        <f t="shared" si="25"/>
        <v>50000000</v>
      </c>
      <c r="J98" s="16">
        <f t="shared" ref="J98:J101" si="55">H98</f>
        <v>25000000</v>
      </c>
      <c r="K98" s="48">
        <f t="shared" ref="K98:K101" si="56">J98*F98</f>
        <v>50000000</v>
      </c>
      <c r="L98" s="124">
        <f t="shared" ref="L98:L101" si="57">I98-K98</f>
        <v>0</v>
      </c>
      <c r="M98" s="160"/>
    </row>
    <row r="99" spans="2:13" x14ac:dyDescent="0.25">
      <c r="B99" s="17"/>
      <c r="C99" s="18"/>
      <c r="D99" s="5" t="s">
        <v>18</v>
      </c>
      <c r="E99" s="3" t="s">
        <v>355</v>
      </c>
      <c r="F99" s="1">
        <v>2</v>
      </c>
      <c r="G99" s="1" t="s">
        <v>30</v>
      </c>
      <c r="H99" s="16">
        <v>4500000</v>
      </c>
      <c r="I99" s="124">
        <f t="shared" si="25"/>
        <v>9000000</v>
      </c>
      <c r="J99" s="16">
        <f t="shared" si="55"/>
        <v>4500000</v>
      </c>
      <c r="K99" s="48">
        <f t="shared" si="56"/>
        <v>9000000</v>
      </c>
      <c r="L99" s="124">
        <f t="shared" si="57"/>
        <v>0</v>
      </c>
      <c r="M99" s="160"/>
    </row>
    <row r="100" spans="2:13" x14ac:dyDescent="0.25">
      <c r="B100" s="17"/>
      <c r="C100" s="12"/>
      <c r="D100" s="5" t="s">
        <v>18</v>
      </c>
      <c r="E100" s="2" t="s">
        <v>33</v>
      </c>
      <c r="F100" s="1">
        <v>2</v>
      </c>
      <c r="G100" s="1" t="s">
        <v>30</v>
      </c>
      <c r="H100" s="16">
        <v>800000</v>
      </c>
      <c r="I100" s="124">
        <f t="shared" si="25"/>
        <v>1600000</v>
      </c>
      <c r="J100" s="16">
        <f t="shared" si="55"/>
        <v>800000</v>
      </c>
      <c r="K100" s="48">
        <f t="shared" si="56"/>
        <v>1600000</v>
      </c>
      <c r="L100" s="124">
        <f t="shared" si="57"/>
        <v>0</v>
      </c>
      <c r="M100" s="160"/>
    </row>
    <row r="101" spans="2:13" x14ac:dyDescent="0.25">
      <c r="B101" s="17"/>
      <c r="C101" s="18"/>
      <c r="D101" s="5" t="s">
        <v>18</v>
      </c>
      <c r="E101" s="2" t="s">
        <v>52</v>
      </c>
      <c r="F101" s="1">
        <v>2</v>
      </c>
      <c r="G101" s="1" t="s">
        <v>30</v>
      </c>
      <c r="H101" s="16">
        <v>400000</v>
      </c>
      <c r="I101" s="124">
        <f t="shared" si="25"/>
        <v>800000</v>
      </c>
      <c r="J101" s="16">
        <f t="shared" si="55"/>
        <v>400000</v>
      </c>
      <c r="K101" s="48">
        <f t="shared" si="56"/>
        <v>800000</v>
      </c>
      <c r="L101" s="124">
        <f t="shared" si="57"/>
        <v>0</v>
      </c>
      <c r="M101" s="160"/>
    </row>
    <row r="102" spans="2:13" x14ac:dyDescent="0.25">
      <c r="B102" s="161">
        <v>19</v>
      </c>
      <c r="C102" s="51" t="s">
        <v>53</v>
      </c>
      <c r="D102" s="95"/>
      <c r="E102" s="61"/>
      <c r="F102" s="62"/>
      <c r="G102" s="62"/>
      <c r="H102" s="63"/>
      <c r="I102" s="125"/>
      <c r="J102" s="73"/>
      <c r="K102" s="73"/>
      <c r="L102" s="125"/>
      <c r="M102" s="162"/>
    </row>
    <row r="103" spans="2:13" ht="105" x14ac:dyDescent="0.25">
      <c r="B103" s="11"/>
      <c r="C103" s="18"/>
      <c r="D103" s="5" t="s">
        <v>18</v>
      </c>
      <c r="E103" s="3" t="s">
        <v>395</v>
      </c>
      <c r="F103" s="1">
        <v>2</v>
      </c>
      <c r="G103" s="1" t="s">
        <v>30</v>
      </c>
      <c r="H103" s="16">
        <v>25000000</v>
      </c>
      <c r="I103" s="124">
        <f t="shared" si="25"/>
        <v>50000000</v>
      </c>
      <c r="J103" s="16">
        <f t="shared" ref="J103:J104" si="58">H103</f>
        <v>25000000</v>
      </c>
      <c r="K103" s="48">
        <f t="shared" ref="K103:K104" si="59">J103*F103</f>
        <v>50000000</v>
      </c>
      <c r="L103" s="124">
        <f t="shared" ref="L103:L104" si="60">I103-K103</f>
        <v>0</v>
      </c>
      <c r="M103" s="160"/>
    </row>
    <row r="104" spans="2:13" x14ac:dyDescent="0.25">
      <c r="B104" s="17"/>
      <c r="C104" s="18"/>
      <c r="D104" s="5" t="s">
        <v>18</v>
      </c>
      <c r="E104" s="2" t="s">
        <v>79</v>
      </c>
      <c r="F104" s="1">
        <v>6</v>
      </c>
      <c r="G104" s="1" t="s">
        <v>30</v>
      </c>
      <c r="H104" s="16">
        <v>1900000</v>
      </c>
      <c r="I104" s="124">
        <f t="shared" si="25"/>
        <v>11400000</v>
      </c>
      <c r="J104" s="16">
        <f t="shared" si="58"/>
        <v>1900000</v>
      </c>
      <c r="K104" s="48">
        <f t="shared" si="59"/>
        <v>11400000</v>
      </c>
      <c r="L104" s="124">
        <f t="shared" si="60"/>
        <v>0</v>
      </c>
      <c r="M104" s="160"/>
    </row>
    <row r="105" spans="2:13" x14ac:dyDescent="0.25">
      <c r="B105" s="164"/>
      <c r="C105" s="57"/>
      <c r="D105" s="89"/>
      <c r="E105" s="74"/>
      <c r="F105" s="56"/>
      <c r="G105" s="56"/>
      <c r="H105" s="96"/>
      <c r="I105" s="126"/>
      <c r="J105" s="96"/>
      <c r="K105" s="96"/>
      <c r="L105" s="126"/>
      <c r="M105" s="165"/>
    </row>
    <row r="106" spans="2:13" x14ac:dyDescent="0.25">
      <c r="B106" s="161">
        <v>20</v>
      </c>
      <c r="C106" s="51" t="s">
        <v>56</v>
      </c>
      <c r="D106" s="52"/>
      <c r="E106" s="53"/>
      <c r="F106" s="62"/>
      <c r="G106" s="62"/>
      <c r="H106" s="73"/>
      <c r="I106" s="125"/>
      <c r="J106" s="73"/>
      <c r="K106" s="73"/>
      <c r="L106" s="125"/>
      <c r="M106" s="162"/>
    </row>
    <row r="107" spans="2:13" x14ac:dyDescent="0.25">
      <c r="B107" s="17"/>
      <c r="C107" s="18"/>
      <c r="D107" s="5" t="s">
        <v>18</v>
      </c>
      <c r="E107" s="3" t="s">
        <v>415</v>
      </c>
      <c r="F107" s="1">
        <v>1</v>
      </c>
      <c r="G107" s="1" t="s">
        <v>30</v>
      </c>
      <c r="H107" s="16">
        <v>25000000</v>
      </c>
      <c r="I107" s="124">
        <f t="shared" ref="I107:I125" si="61">H107*F107</f>
        <v>25000000</v>
      </c>
      <c r="J107" s="16">
        <f t="shared" ref="J107:J109" si="62">H107</f>
        <v>25000000</v>
      </c>
      <c r="K107" s="48">
        <f t="shared" ref="K107:K109" si="63">J107*F107</f>
        <v>25000000</v>
      </c>
      <c r="L107" s="124">
        <f t="shared" ref="L107:L109" si="64">I107-K107</f>
        <v>0</v>
      </c>
      <c r="M107" s="160"/>
    </row>
    <row r="108" spans="2:13" x14ac:dyDescent="0.25">
      <c r="B108" s="17"/>
      <c r="C108" s="18"/>
      <c r="D108" s="5" t="s">
        <v>18</v>
      </c>
      <c r="E108" s="3" t="s">
        <v>355</v>
      </c>
      <c r="F108" s="1">
        <v>1</v>
      </c>
      <c r="G108" s="1" t="s">
        <v>30</v>
      </c>
      <c r="H108" s="16">
        <v>4500000</v>
      </c>
      <c r="I108" s="124">
        <f t="shared" si="61"/>
        <v>4500000</v>
      </c>
      <c r="J108" s="16">
        <f t="shared" si="62"/>
        <v>4500000</v>
      </c>
      <c r="K108" s="48">
        <f t="shared" si="63"/>
        <v>4500000</v>
      </c>
      <c r="L108" s="124">
        <f t="shared" si="64"/>
        <v>0</v>
      </c>
      <c r="M108" s="160"/>
    </row>
    <row r="109" spans="2:13" x14ac:dyDescent="0.25">
      <c r="B109" s="17"/>
      <c r="C109" s="18"/>
      <c r="D109" s="5" t="s">
        <v>18</v>
      </c>
      <c r="E109" s="2" t="s">
        <v>348</v>
      </c>
      <c r="F109" s="1">
        <v>1</v>
      </c>
      <c r="G109" s="1" t="s">
        <v>105</v>
      </c>
      <c r="H109" s="16">
        <v>15000000</v>
      </c>
      <c r="I109" s="124">
        <f t="shared" si="61"/>
        <v>15000000</v>
      </c>
      <c r="J109" s="16">
        <f t="shared" si="62"/>
        <v>15000000</v>
      </c>
      <c r="K109" s="48">
        <f t="shared" si="63"/>
        <v>15000000</v>
      </c>
      <c r="L109" s="124">
        <f t="shared" si="64"/>
        <v>0</v>
      </c>
      <c r="M109" s="160"/>
    </row>
    <row r="110" spans="2:13" x14ac:dyDescent="0.25">
      <c r="B110" s="161">
        <v>21</v>
      </c>
      <c r="C110" s="51" t="s">
        <v>27</v>
      </c>
      <c r="D110" s="97"/>
      <c r="E110" s="61"/>
      <c r="F110" s="62"/>
      <c r="G110" s="62"/>
      <c r="H110" s="63"/>
      <c r="I110" s="125"/>
      <c r="J110" s="73"/>
      <c r="K110" s="73"/>
      <c r="L110" s="125"/>
      <c r="M110" s="162"/>
    </row>
    <row r="111" spans="2:13" x14ac:dyDescent="0.25">
      <c r="B111" s="11"/>
      <c r="C111" s="19" t="s">
        <v>57</v>
      </c>
      <c r="D111" s="21"/>
      <c r="E111" s="2"/>
      <c r="F111" s="1"/>
      <c r="G111" s="1"/>
      <c r="H111" s="16"/>
      <c r="I111" s="124"/>
      <c r="J111" s="48"/>
      <c r="K111" s="48"/>
      <c r="L111" s="124"/>
      <c r="M111" s="160"/>
    </row>
    <row r="112" spans="2:13" x14ac:dyDescent="0.25">
      <c r="B112" s="17"/>
      <c r="C112" s="18"/>
      <c r="D112" s="5" t="s">
        <v>18</v>
      </c>
      <c r="E112" s="2" t="s">
        <v>40</v>
      </c>
      <c r="F112" s="1">
        <v>1</v>
      </c>
      <c r="G112" s="1" t="s">
        <v>29</v>
      </c>
      <c r="H112" s="16">
        <v>100000000</v>
      </c>
      <c r="I112" s="124">
        <f t="shared" si="61"/>
        <v>100000000</v>
      </c>
      <c r="J112" s="48">
        <f>5764*14000</f>
        <v>80696000</v>
      </c>
      <c r="K112" s="48">
        <f>J112*F112</f>
        <v>80696000</v>
      </c>
      <c r="L112" s="124">
        <f>I112-K112</f>
        <v>19304000</v>
      </c>
      <c r="M112" s="160" t="s">
        <v>400</v>
      </c>
    </row>
    <row r="113" spans="2:13" x14ac:dyDescent="0.25">
      <c r="B113" s="81"/>
      <c r="C113" s="91" t="s">
        <v>58</v>
      </c>
      <c r="D113" s="95"/>
      <c r="E113" s="98"/>
      <c r="F113" s="62"/>
      <c r="G113" s="62"/>
      <c r="H113" s="63"/>
      <c r="I113" s="125"/>
      <c r="J113" s="73"/>
      <c r="K113" s="73"/>
      <c r="L113" s="125"/>
      <c r="M113" s="162"/>
    </row>
    <row r="114" spans="2:13" x14ac:dyDescent="0.25">
      <c r="B114" s="17"/>
      <c r="C114" s="19"/>
      <c r="D114" s="5" t="s">
        <v>18</v>
      </c>
      <c r="E114" s="23" t="s">
        <v>40</v>
      </c>
      <c r="F114" s="1">
        <v>2</v>
      </c>
      <c r="G114" s="1" t="s">
        <v>30</v>
      </c>
      <c r="H114" s="16">
        <v>100000000</v>
      </c>
      <c r="I114" s="124">
        <f t="shared" si="61"/>
        <v>200000000</v>
      </c>
      <c r="J114" s="48">
        <f>5764*14000</f>
        <v>80696000</v>
      </c>
      <c r="K114" s="48">
        <f>J114*F114</f>
        <v>161392000</v>
      </c>
      <c r="L114" s="124">
        <f>I114-K114</f>
        <v>38608000</v>
      </c>
      <c r="M114" s="160" t="s">
        <v>400</v>
      </c>
    </row>
    <row r="115" spans="2:13" x14ac:dyDescent="0.25">
      <c r="B115" s="161">
        <v>22</v>
      </c>
      <c r="C115" s="51" t="s">
        <v>28</v>
      </c>
      <c r="D115" s="52"/>
      <c r="E115" s="61"/>
      <c r="F115" s="62"/>
      <c r="G115" s="62"/>
      <c r="H115" s="63"/>
      <c r="I115" s="125"/>
      <c r="J115" s="73"/>
      <c r="K115" s="73"/>
      <c r="L115" s="125"/>
      <c r="M115" s="162"/>
    </row>
    <row r="116" spans="2:13" x14ac:dyDescent="0.25">
      <c r="B116" s="17"/>
      <c r="C116" s="18"/>
      <c r="D116" s="5" t="s">
        <v>18</v>
      </c>
      <c r="E116" s="2" t="s">
        <v>19</v>
      </c>
      <c r="F116" s="1">
        <v>3</v>
      </c>
      <c r="G116" s="1" t="s">
        <v>30</v>
      </c>
      <c r="H116" s="16">
        <v>5000000</v>
      </c>
      <c r="I116" s="124">
        <f t="shared" si="61"/>
        <v>15000000</v>
      </c>
      <c r="J116" s="16">
        <f>H116</f>
        <v>5000000</v>
      </c>
      <c r="K116" s="48">
        <f>J116*F116</f>
        <v>15000000</v>
      </c>
      <c r="L116" s="124">
        <f>I116-K116</f>
        <v>0</v>
      </c>
      <c r="M116" s="160"/>
    </row>
    <row r="117" spans="2:13" x14ac:dyDescent="0.25">
      <c r="B117" s="17"/>
      <c r="C117" s="18"/>
      <c r="D117" s="5" t="s">
        <v>18</v>
      </c>
      <c r="E117" s="2" t="s">
        <v>24</v>
      </c>
      <c r="F117" s="1">
        <v>1</v>
      </c>
      <c r="G117" s="1" t="s">
        <v>30</v>
      </c>
      <c r="H117" s="16">
        <v>15000000</v>
      </c>
      <c r="I117" s="124">
        <f t="shared" si="61"/>
        <v>15000000</v>
      </c>
      <c r="J117" s="16">
        <f>H117</f>
        <v>15000000</v>
      </c>
      <c r="K117" s="48">
        <f>J117*F117</f>
        <v>15000000</v>
      </c>
      <c r="L117" s="124">
        <f>I117-K117</f>
        <v>0</v>
      </c>
      <c r="M117" s="160"/>
    </row>
    <row r="118" spans="2:13" x14ac:dyDescent="0.25">
      <c r="B118" s="17"/>
      <c r="C118" s="18"/>
      <c r="D118" s="20" t="s">
        <v>18</v>
      </c>
      <c r="E118" s="2" t="s">
        <v>80</v>
      </c>
      <c r="F118" s="1">
        <v>2</v>
      </c>
      <c r="G118" s="1" t="s">
        <v>30</v>
      </c>
      <c r="H118" s="16">
        <v>10000000</v>
      </c>
      <c r="I118" s="124">
        <f t="shared" si="61"/>
        <v>20000000</v>
      </c>
      <c r="J118" s="16">
        <f>H118</f>
        <v>10000000</v>
      </c>
      <c r="K118" s="48">
        <f>J118*F118</f>
        <v>20000000</v>
      </c>
      <c r="L118" s="124">
        <f>I118-K118</f>
        <v>0</v>
      </c>
      <c r="M118" s="160"/>
    </row>
    <row r="119" spans="2:13" x14ac:dyDescent="0.25">
      <c r="B119" s="17"/>
      <c r="C119" s="18"/>
      <c r="D119" s="5" t="s">
        <v>18</v>
      </c>
      <c r="E119" s="23" t="s">
        <v>347</v>
      </c>
      <c r="F119" s="1">
        <v>1</v>
      </c>
      <c r="G119" s="1" t="s">
        <v>105</v>
      </c>
      <c r="H119" s="16">
        <v>15000000</v>
      </c>
      <c r="I119" s="124">
        <f t="shared" si="61"/>
        <v>15000000</v>
      </c>
      <c r="J119" s="16">
        <f t="shared" ref="J119:J120" si="65">H119</f>
        <v>15000000</v>
      </c>
      <c r="K119" s="48">
        <f t="shared" ref="K119:K120" si="66">J119*F119</f>
        <v>15000000</v>
      </c>
      <c r="L119" s="124">
        <f t="shared" ref="L119:L120" si="67">I119-K119</f>
        <v>0</v>
      </c>
      <c r="M119" s="160"/>
    </row>
    <row r="120" spans="2:13" x14ac:dyDescent="0.25">
      <c r="B120" s="17"/>
      <c r="C120" s="18"/>
      <c r="D120" s="5" t="s">
        <v>18</v>
      </c>
      <c r="E120" s="2" t="s">
        <v>51</v>
      </c>
      <c r="F120" s="1">
        <v>4</v>
      </c>
      <c r="G120" s="1" t="s">
        <v>30</v>
      </c>
      <c r="H120" s="16">
        <v>2400000</v>
      </c>
      <c r="I120" s="124">
        <f t="shared" si="61"/>
        <v>9600000</v>
      </c>
      <c r="J120" s="16">
        <f t="shared" si="65"/>
        <v>2400000</v>
      </c>
      <c r="K120" s="48">
        <f t="shared" si="66"/>
        <v>9600000</v>
      </c>
      <c r="L120" s="124">
        <f t="shared" si="67"/>
        <v>0</v>
      </c>
      <c r="M120" s="160"/>
    </row>
    <row r="121" spans="2:13" x14ac:dyDescent="0.25">
      <c r="B121" s="161">
        <v>23</v>
      </c>
      <c r="C121" s="51" t="s">
        <v>129</v>
      </c>
      <c r="D121" s="95"/>
      <c r="E121" s="61"/>
      <c r="F121" s="62"/>
      <c r="G121" s="62"/>
      <c r="H121" s="63"/>
      <c r="I121" s="125"/>
      <c r="J121" s="73"/>
      <c r="K121" s="73"/>
      <c r="L121" s="125"/>
      <c r="M121" s="162"/>
    </row>
    <row r="122" spans="2:13" x14ac:dyDescent="0.25">
      <c r="B122" s="17"/>
      <c r="C122" s="12"/>
      <c r="D122" s="5"/>
      <c r="E122" s="2" t="s">
        <v>46</v>
      </c>
      <c r="F122" s="1"/>
      <c r="G122" s="1"/>
      <c r="H122" s="16"/>
      <c r="I122" s="124"/>
      <c r="J122" s="48"/>
      <c r="K122" s="48"/>
      <c r="L122" s="124"/>
      <c r="M122" s="160"/>
    </row>
    <row r="123" spans="2:13" x14ac:dyDescent="0.25">
      <c r="B123" s="17"/>
      <c r="C123" s="12"/>
      <c r="D123" s="5"/>
      <c r="E123" s="24" t="s">
        <v>47</v>
      </c>
      <c r="F123" s="1">
        <v>1</v>
      </c>
      <c r="G123" s="1" t="s">
        <v>30</v>
      </c>
      <c r="H123" s="16">
        <v>15000000</v>
      </c>
      <c r="I123" s="124">
        <f t="shared" si="61"/>
        <v>15000000</v>
      </c>
      <c r="J123" s="16">
        <f t="shared" ref="J123:J125" si="68">H123</f>
        <v>15000000</v>
      </c>
      <c r="K123" s="48">
        <f t="shared" ref="K123:K125" si="69">J123*F123</f>
        <v>15000000</v>
      </c>
      <c r="L123" s="124">
        <f t="shared" ref="L123:L125" si="70">I123-K123</f>
        <v>0</v>
      </c>
      <c r="M123" s="160"/>
    </row>
    <row r="124" spans="2:13" x14ac:dyDescent="0.25">
      <c r="B124" s="17"/>
      <c r="C124" s="12"/>
      <c r="D124" s="5"/>
      <c r="E124" s="24" t="s">
        <v>48</v>
      </c>
      <c r="F124" s="1">
        <v>1</v>
      </c>
      <c r="G124" s="1" t="s">
        <v>30</v>
      </c>
      <c r="H124" s="16">
        <v>3600000</v>
      </c>
      <c r="I124" s="124">
        <f t="shared" si="61"/>
        <v>3600000</v>
      </c>
      <c r="J124" s="16">
        <f t="shared" si="68"/>
        <v>3600000</v>
      </c>
      <c r="K124" s="48">
        <f t="shared" si="69"/>
        <v>3600000</v>
      </c>
      <c r="L124" s="124">
        <f t="shared" si="70"/>
        <v>0</v>
      </c>
      <c r="M124" s="160"/>
    </row>
    <row r="125" spans="2:13" x14ac:dyDescent="0.25">
      <c r="B125" s="164"/>
      <c r="C125" s="78"/>
      <c r="D125" s="89" t="s">
        <v>18</v>
      </c>
      <c r="E125" s="99" t="s">
        <v>45</v>
      </c>
      <c r="F125" s="56">
        <v>20</v>
      </c>
      <c r="G125" s="56" t="s">
        <v>30</v>
      </c>
      <c r="H125" s="60">
        <v>1500000</v>
      </c>
      <c r="I125" s="126">
        <f t="shared" si="61"/>
        <v>30000000</v>
      </c>
      <c r="J125" s="16">
        <f t="shared" si="68"/>
        <v>1500000</v>
      </c>
      <c r="K125" s="48">
        <f t="shared" si="69"/>
        <v>30000000</v>
      </c>
      <c r="L125" s="124">
        <f t="shared" si="70"/>
        <v>0</v>
      </c>
      <c r="M125" s="160"/>
    </row>
    <row r="126" spans="2:13" x14ac:dyDescent="0.25">
      <c r="B126" s="273" t="s">
        <v>340</v>
      </c>
      <c r="C126" s="248"/>
      <c r="D126" s="248"/>
      <c r="E126" s="248"/>
      <c r="F126" s="100"/>
      <c r="G126" s="100"/>
      <c r="H126" s="101"/>
      <c r="I126" s="140">
        <f>SUM(I11:I125)</f>
        <v>14210000000</v>
      </c>
      <c r="J126" s="140"/>
      <c r="K126" s="48">
        <f>SUM(K11:K125)</f>
        <v>11760402000</v>
      </c>
      <c r="L126" s="124">
        <f>I126-K126</f>
        <v>2449598000</v>
      </c>
      <c r="M126" s="165"/>
    </row>
    <row r="127" spans="2:13" ht="15.75" thickBot="1" x14ac:dyDescent="0.3">
      <c r="B127" s="166" t="s">
        <v>13</v>
      </c>
      <c r="C127" s="103" t="s">
        <v>125</v>
      </c>
      <c r="D127" s="104"/>
      <c r="E127" s="105"/>
      <c r="F127" s="106"/>
      <c r="G127" s="106"/>
      <c r="H127" s="107"/>
      <c r="I127" s="141"/>
      <c r="J127" s="73"/>
      <c r="K127" s="73"/>
      <c r="L127" s="125"/>
      <c r="M127" s="160"/>
    </row>
    <row r="128" spans="2:13" x14ac:dyDescent="0.25">
      <c r="B128" s="11">
        <v>24</v>
      </c>
      <c r="C128" s="12" t="s">
        <v>126</v>
      </c>
      <c r="D128" s="5"/>
      <c r="E128" s="6"/>
      <c r="F128" s="1"/>
      <c r="G128" s="1"/>
      <c r="H128" s="16"/>
      <c r="I128" s="140"/>
      <c r="J128" s="48"/>
      <c r="K128" s="48"/>
      <c r="L128" s="124"/>
      <c r="M128" s="160"/>
    </row>
    <row r="129" spans="2:13" x14ac:dyDescent="0.25">
      <c r="B129" s="11"/>
      <c r="C129" s="41" t="s">
        <v>113</v>
      </c>
      <c r="D129" s="42"/>
      <c r="E129" s="43"/>
      <c r="F129" s="1">
        <v>1</v>
      </c>
      <c r="G129" s="1" t="s">
        <v>29</v>
      </c>
      <c r="H129" s="16">
        <v>529868250</v>
      </c>
      <c r="I129" s="140">
        <f>H129*F129</f>
        <v>529868250</v>
      </c>
      <c r="J129" s="16">
        <f>H129</f>
        <v>529868250</v>
      </c>
      <c r="K129" s="48">
        <f>J129*F129</f>
        <v>529868250</v>
      </c>
      <c r="L129" s="124">
        <f>I129-K129</f>
        <v>0</v>
      </c>
      <c r="M129" s="160"/>
    </row>
    <row r="130" spans="2:13" x14ac:dyDescent="0.25">
      <c r="B130" s="81"/>
      <c r="C130" s="245" t="s">
        <v>114</v>
      </c>
      <c r="D130" s="246"/>
      <c r="E130" s="247"/>
      <c r="F130" s="62">
        <v>6</v>
      </c>
      <c r="G130" s="62" t="s">
        <v>29</v>
      </c>
      <c r="H130" s="63">
        <v>294456937.5</v>
      </c>
      <c r="I130" s="139">
        <f t="shared" ref="I130:I134" si="71">H130*F130</f>
        <v>1766741625</v>
      </c>
      <c r="J130" s="16">
        <f>H130</f>
        <v>294456937.5</v>
      </c>
      <c r="K130" s="48">
        <f>J130*F130</f>
        <v>1766741625</v>
      </c>
      <c r="L130" s="124">
        <f>I130-K130</f>
        <v>0</v>
      </c>
      <c r="M130" s="160"/>
    </row>
    <row r="131" spans="2:13" x14ac:dyDescent="0.25">
      <c r="B131" s="81"/>
      <c r="C131" s="245" t="s">
        <v>107</v>
      </c>
      <c r="D131" s="246"/>
      <c r="E131" s="247"/>
      <c r="F131" s="62">
        <v>1</v>
      </c>
      <c r="G131" s="62" t="s">
        <v>29</v>
      </c>
      <c r="H131" s="63">
        <v>58984575</v>
      </c>
      <c r="I131" s="139">
        <f t="shared" si="71"/>
        <v>58984575</v>
      </c>
      <c r="J131" s="16">
        <f>H131</f>
        <v>58984575</v>
      </c>
      <c r="K131" s="48">
        <f>J131*F131</f>
        <v>58984575</v>
      </c>
      <c r="L131" s="124">
        <f>I131-K131</f>
        <v>0</v>
      </c>
      <c r="M131" s="160"/>
    </row>
    <row r="132" spans="2:13" x14ac:dyDescent="0.25">
      <c r="B132" s="81"/>
      <c r="C132" s="245" t="s">
        <v>115</v>
      </c>
      <c r="D132" s="246"/>
      <c r="E132" s="247"/>
      <c r="F132" s="62">
        <v>1</v>
      </c>
      <c r="G132" s="62" t="s">
        <v>29</v>
      </c>
      <c r="H132" s="63">
        <v>361118250</v>
      </c>
      <c r="I132" s="139">
        <f t="shared" si="71"/>
        <v>361118250</v>
      </c>
      <c r="J132" s="16">
        <f t="shared" ref="J132" si="72">H132</f>
        <v>361118250</v>
      </c>
      <c r="K132" s="48">
        <f t="shared" ref="K132" si="73">J132*F132</f>
        <v>361118250</v>
      </c>
      <c r="L132" s="124">
        <f>I132-K132</f>
        <v>0</v>
      </c>
      <c r="M132" s="160"/>
    </row>
    <row r="133" spans="2:13" x14ac:dyDescent="0.25">
      <c r="B133" s="17"/>
      <c r="C133" s="45"/>
      <c r="D133" s="234" t="s">
        <v>243</v>
      </c>
      <c r="E133" s="235"/>
      <c r="F133" s="1"/>
      <c r="G133" s="1"/>
      <c r="H133" s="16"/>
      <c r="I133" s="140"/>
      <c r="J133" s="16"/>
      <c r="K133" s="48"/>
      <c r="L133" s="124"/>
      <c r="M133" s="160"/>
    </row>
    <row r="134" spans="2:13" x14ac:dyDescent="0.25">
      <c r="B134" s="81"/>
      <c r="C134" s="245" t="s">
        <v>108</v>
      </c>
      <c r="D134" s="246"/>
      <c r="E134" s="247"/>
      <c r="F134" s="62">
        <v>1</v>
      </c>
      <c r="G134" s="62" t="s">
        <v>29</v>
      </c>
      <c r="H134" s="63">
        <v>127500000</v>
      </c>
      <c r="I134" s="139">
        <f t="shared" si="71"/>
        <v>127500000</v>
      </c>
      <c r="J134" s="16">
        <f t="shared" ref="J134" si="74">H134</f>
        <v>127500000</v>
      </c>
      <c r="K134" s="48">
        <f t="shared" ref="K134" si="75">J134*F134</f>
        <v>127500000</v>
      </c>
      <c r="L134" s="124">
        <f>I134-K134</f>
        <v>0</v>
      </c>
      <c r="M134" s="160"/>
    </row>
    <row r="135" spans="2:13" s="127" customFormat="1" x14ac:dyDescent="0.25">
      <c r="B135" s="17"/>
      <c r="C135" s="26"/>
      <c r="D135" s="44" t="s">
        <v>262</v>
      </c>
      <c r="E135" s="9"/>
      <c r="F135" s="1"/>
      <c r="G135" s="1"/>
      <c r="H135" s="16"/>
      <c r="I135" s="140"/>
      <c r="J135" s="48"/>
      <c r="K135" s="48"/>
      <c r="L135" s="124"/>
      <c r="M135" s="167"/>
    </row>
    <row r="136" spans="2:13" x14ac:dyDescent="0.25">
      <c r="B136" s="81"/>
      <c r="C136" s="245" t="s">
        <v>116</v>
      </c>
      <c r="D136" s="246"/>
      <c r="E136" s="247"/>
      <c r="F136" s="62">
        <v>1</v>
      </c>
      <c r="G136" s="62" t="s">
        <v>29</v>
      </c>
      <c r="H136" s="63">
        <v>112500000</v>
      </c>
      <c r="I136" s="139">
        <f t="shared" ref="I136:I143" si="76">H136*F136</f>
        <v>112500000</v>
      </c>
      <c r="J136" s="16">
        <f t="shared" ref="J136:K136" si="77">H136</f>
        <v>112500000</v>
      </c>
      <c r="K136" s="16">
        <f t="shared" si="77"/>
        <v>112500000</v>
      </c>
      <c r="L136" s="124">
        <f>I136-K136</f>
        <v>0</v>
      </c>
      <c r="M136" s="160"/>
    </row>
    <row r="137" spans="2:13" x14ac:dyDescent="0.25">
      <c r="B137" s="161">
        <v>25</v>
      </c>
      <c r="C137" s="51" t="s">
        <v>109</v>
      </c>
      <c r="D137" s="95"/>
      <c r="E137" s="61"/>
      <c r="F137" s="110"/>
      <c r="G137" s="110"/>
      <c r="H137" s="73"/>
      <c r="I137" s="139"/>
      <c r="J137" s="73"/>
      <c r="K137" s="73"/>
      <c r="L137" s="125"/>
      <c r="M137" s="162"/>
    </row>
    <row r="138" spans="2:13" x14ac:dyDescent="0.25">
      <c r="B138" s="17"/>
      <c r="C138" s="12"/>
      <c r="D138" s="234" t="s">
        <v>277</v>
      </c>
      <c r="E138" s="235"/>
      <c r="F138" s="1">
        <v>1</v>
      </c>
      <c r="G138" s="1" t="s">
        <v>29</v>
      </c>
      <c r="H138" s="16">
        <v>65000000</v>
      </c>
      <c r="I138" s="140">
        <f t="shared" si="76"/>
        <v>65000000</v>
      </c>
      <c r="J138" s="16">
        <f t="shared" ref="J138:K138" si="78">H138</f>
        <v>65000000</v>
      </c>
      <c r="K138" s="16">
        <f t="shared" si="78"/>
        <v>65000000</v>
      </c>
      <c r="L138" s="124">
        <f t="shared" ref="L138:L144" si="79">I138-K138</f>
        <v>0</v>
      </c>
      <c r="M138" s="160"/>
    </row>
    <row r="139" spans="2:13" x14ac:dyDescent="0.25">
      <c r="B139" s="81"/>
      <c r="C139" s="51"/>
      <c r="D139" s="239" t="s">
        <v>278</v>
      </c>
      <c r="E139" s="240"/>
      <c r="F139" s="62">
        <v>6</v>
      </c>
      <c r="G139" s="112" t="s">
        <v>29</v>
      </c>
      <c r="H139" s="63">
        <v>55000000</v>
      </c>
      <c r="I139" s="139">
        <f t="shared" si="76"/>
        <v>330000000</v>
      </c>
      <c r="J139" s="16">
        <f t="shared" ref="J139:K139" si="80">H139</f>
        <v>55000000</v>
      </c>
      <c r="K139" s="16">
        <f t="shared" si="80"/>
        <v>330000000</v>
      </c>
      <c r="L139" s="124">
        <f t="shared" si="79"/>
        <v>0</v>
      </c>
      <c r="M139" s="168"/>
    </row>
    <row r="140" spans="2:13" x14ac:dyDescent="0.25">
      <c r="B140" s="81"/>
      <c r="C140" s="51"/>
      <c r="D140" s="239" t="s">
        <v>279</v>
      </c>
      <c r="E140" s="240"/>
      <c r="F140" s="112">
        <v>1</v>
      </c>
      <c r="G140" s="62" t="s">
        <v>29</v>
      </c>
      <c r="H140" s="63">
        <v>35000000</v>
      </c>
      <c r="I140" s="139">
        <f t="shared" si="76"/>
        <v>35000000</v>
      </c>
      <c r="J140" s="16">
        <f t="shared" ref="J140:K140" si="81">H140</f>
        <v>35000000</v>
      </c>
      <c r="K140" s="16">
        <f t="shared" si="81"/>
        <v>35000000</v>
      </c>
      <c r="L140" s="124">
        <f t="shared" si="79"/>
        <v>0</v>
      </c>
      <c r="M140" s="160"/>
    </row>
    <row r="141" spans="2:13" x14ac:dyDescent="0.25">
      <c r="B141" s="81"/>
      <c r="C141" s="51"/>
      <c r="D141" s="239" t="s">
        <v>294</v>
      </c>
      <c r="E141" s="240"/>
      <c r="F141" s="62">
        <v>1</v>
      </c>
      <c r="G141" s="62" t="s">
        <v>29</v>
      </c>
      <c r="H141" s="63">
        <v>20000000</v>
      </c>
      <c r="I141" s="139">
        <f t="shared" si="76"/>
        <v>20000000</v>
      </c>
      <c r="J141" s="16">
        <f t="shared" ref="J141:K141" si="82">H141</f>
        <v>20000000</v>
      </c>
      <c r="K141" s="16">
        <f t="shared" si="82"/>
        <v>20000000</v>
      </c>
      <c r="L141" s="124">
        <f t="shared" si="79"/>
        <v>0</v>
      </c>
      <c r="M141" s="160"/>
    </row>
    <row r="142" spans="2:13" x14ac:dyDescent="0.25">
      <c r="B142" s="81"/>
      <c r="C142" s="51"/>
      <c r="D142" s="239" t="s">
        <v>299</v>
      </c>
      <c r="E142" s="240"/>
      <c r="F142" s="62">
        <v>6</v>
      </c>
      <c r="G142" s="62" t="s">
        <v>105</v>
      </c>
      <c r="H142" s="63">
        <v>1500000</v>
      </c>
      <c r="I142" s="139">
        <f t="shared" si="76"/>
        <v>9000000</v>
      </c>
      <c r="J142" s="16">
        <f t="shared" ref="J142:K142" si="83">H142</f>
        <v>1500000</v>
      </c>
      <c r="K142" s="16">
        <f t="shared" si="83"/>
        <v>9000000</v>
      </c>
      <c r="L142" s="124">
        <f t="shared" si="79"/>
        <v>0</v>
      </c>
      <c r="M142" s="160"/>
    </row>
    <row r="143" spans="2:13" x14ac:dyDescent="0.25">
      <c r="B143" s="81"/>
      <c r="C143" s="51"/>
      <c r="D143" s="239" t="s">
        <v>301</v>
      </c>
      <c r="E143" s="240"/>
      <c r="F143" s="62">
        <v>1</v>
      </c>
      <c r="G143" s="62" t="s">
        <v>29</v>
      </c>
      <c r="H143" s="63">
        <v>25000000</v>
      </c>
      <c r="I143" s="139">
        <f t="shared" si="76"/>
        <v>25000000</v>
      </c>
      <c r="J143" s="16">
        <f t="shared" ref="J143:K143" si="84">H143</f>
        <v>25000000</v>
      </c>
      <c r="K143" s="16">
        <f t="shared" si="84"/>
        <v>25000000</v>
      </c>
      <c r="L143" s="124">
        <f t="shared" si="79"/>
        <v>0</v>
      </c>
      <c r="M143" s="160"/>
    </row>
    <row r="144" spans="2:13" x14ac:dyDescent="0.25">
      <c r="B144" s="81"/>
      <c r="C144" s="51"/>
      <c r="D144" s="239" t="s">
        <v>303</v>
      </c>
      <c r="E144" s="240"/>
      <c r="F144" s="62">
        <v>7</v>
      </c>
      <c r="G144" s="62" t="s">
        <v>29</v>
      </c>
      <c r="H144" s="63">
        <v>7200000</v>
      </c>
      <c r="I144" s="139">
        <f t="shared" ref="I144:I155" si="85">H144*F144</f>
        <v>50400000</v>
      </c>
      <c r="J144" s="16">
        <f t="shared" ref="J144:K144" si="86">H144</f>
        <v>7200000</v>
      </c>
      <c r="K144" s="16">
        <f t="shared" si="86"/>
        <v>50400000</v>
      </c>
      <c r="L144" s="124">
        <f t="shared" si="79"/>
        <v>0</v>
      </c>
      <c r="M144" s="160"/>
    </row>
    <row r="145" spans="2:13" x14ac:dyDescent="0.25">
      <c r="B145" s="161">
        <v>26</v>
      </c>
      <c r="C145" s="241" t="s">
        <v>110</v>
      </c>
      <c r="D145" s="242"/>
      <c r="E145" s="242"/>
      <c r="F145" s="62"/>
      <c r="G145" s="62"/>
      <c r="H145" s="63"/>
      <c r="I145" s="139"/>
      <c r="J145" s="73"/>
      <c r="K145" s="73"/>
      <c r="L145" s="125"/>
      <c r="M145" s="162"/>
    </row>
    <row r="146" spans="2:13" x14ac:dyDescent="0.25">
      <c r="B146" s="17"/>
      <c r="C146" s="12"/>
      <c r="D146" s="234" t="s">
        <v>306</v>
      </c>
      <c r="E146" s="235"/>
      <c r="F146" s="1">
        <v>1</v>
      </c>
      <c r="G146" s="1" t="s">
        <v>30</v>
      </c>
      <c r="H146" s="16">
        <v>2760000</v>
      </c>
      <c r="I146" s="140">
        <f t="shared" si="85"/>
        <v>2760000</v>
      </c>
      <c r="J146" s="16">
        <f t="shared" ref="J146:K146" si="87">H146</f>
        <v>2760000</v>
      </c>
      <c r="K146" s="16">
        <f t="shared" si="87"/>
        <v>2760000</v>
      </c>
      <c r="L146" s="124">
        <f>I146-K146</f>
        <v>0</v>
      </c>
      <c r="M146" s="160"/>
    </row>
    <row r="147" spans="2:13" x14ac:dyDescent="0.25">
      <c r="B147" s="81"/>
      <c r="C147" s="51"/>
      <c r="D147" s="239" t="s">
        <v>309</v>
      </c>
      <c r="E147" s="240"/>
      <c r="F147" s="62">
        <v>1</v>
      </c>
      <c r="G147" s="62" t="s">
        <v>30</v>
      </c>
      <c r="H147" s="63">
        <v>1500000</v>
      </c>
      <c r="I147" s="139">
        <f t="shared" si="85"/>
        <v>1500000</v>
      </c>
      <c r="J147" s="16">
        <f t="shared" ref="J147:K147" si="88">H147</f>
        <v>1500000</v>
      </c>
      <c r="K147" s="16">
        <f t="shared" si="88"/>
        <v>1500000</v>
      </c>
      <c r="L147" s="124">
        <f>I147-K147</f>
        <v>0</v>
      </c>
      <c r="M147" s="160"/>
    </row>
    <row r="148" spans="2:13" x14ac:dyDescent="0.25">
      <c r="B148" s="81"/>
      <c r="C148" s="51"/>
      <c r="D148" s="239" t="s">
        <v>314</v>
      </c>
      <c r="E148" s="240"/>
      <c r="F148" s="62">
        <v>1</v>
      </c>
      <c r="G148" s="62" t="s">
        <v>30</v>
      </c>
      <c r="H148" s="63">
        <v>8400000</v>
      </c>
      <c r="I148" s="139">
        <f t="shared" si="85"/>
        <v>8400000</v>
      </c>
      <c r="J148" s="16">
        <f t="shared" ref="J148:K148" si="89">H148</f>
        <v>8400000</v>
      </c>
      <c r="K148" s="16">
        <f t="shared" si="89"/>
        <v>8400000</v>
      </c>
      <c r="L148" s="124">
        <f>I148-K148</f>
        <v>0</v>
      </c>
      <c r="M148" s="165"/>
    </row>
    <row r="149" spans="2:13" x14ac:dyDescent="0.25">
      <c r="B149" s="161">
        <v>27</v>
      </c>
      <c r="C149" s="51" t="s">
        <v>111</v>
      </c>
      <c r="D149" s="95"/>
      <c r="E149" s="72"/>
      <c r="F149" s="62"/>
      <c r="G149" s="62"/>
      <c r="H149" s="63"/>
      <c r="I149" s="139"/>
      <c r="J149" s="73"/>
      <c r="K149" s="73"/>
      <c r="L149" s="125"/>
      <c r="M149" s="160"/>
    </row>
    <row r="150" spans="2:13" x14ac:dyDescent="0.25">
      <c r="B150" s="17"/>
      <c r="C150" s="12"/>
      <c r="D150" s="234" t="s">
        <v>318</v>
      </c>
      <c r="E150" s="235"/>
      <c r="F150" s="1">
        <v>1</v>
      </c>
      <c r="G150" s="1" t="s">
        <v>117</v>
      </c>
      <c r="H150" s="16">
        <v>337500000</v>
      </c>
      <c r="I150" s="140">
        <f t="shared" si="85"/>
        <v>337500000</v>
      </c>
      <c r="J150" s="16">
        <f t="shared" ref="J150:K150" si="90">H150</f>
        <v>337500000</v>
      </c>
      <c r="K150" s="16">
        <f t="shared" si="90"/>
        <v>337500000</v>
      </c>
      <c r="L150" s="124">
        <f>I150-K150</f>
        <v>0</v>
      </c>
      <c r="M150" s="160"/>
    </row>
    <row r="151" spans="2:13" x14ac:dyDescent="0.25">
      <c r="B151" s="17"/>
      <c r="C151" s="12"/>
      <c r="D151" s="234" t="s">
        <v>325</v>
      </c>
      <c r="E151" s="235"/>
      <c r="F151" s="1">
        <v>1</v>
      </c>
      <c r="G151" s="1" t="s">
        <v>29</v>
      </c>
      <c r="H151" s="16">
        <v>260000000</v>
      </c>
      <c r="I151" s="140">
        <f t="shared" si="85"/>
        <v>260000000</v>
      </c>
      <c r="J151" s="16">
        <f t="shared" ref="J151:K151" si="91">H151</f>
        <v>260000000</v>
      </c>
      <c r="K151" s="16">
        <f t="shared" si="91"/>
        <v>260000000</v>
      </c>
      <c r="L151" s="124">
        <f>I151-K151</f>
        <v>0</v>
      </c>
      <c r="M151" s="160"/>
    </row>
    <row r="152" spans="2:13" x14ac:dyDescent="0.25">
      <c r="B152" s="17"/>
      <c r="C152" s="12"/>
      <c r="D152" s="234" t="s">
        <v>361</v>
      </c>
      <c r="E152" s="235"/>
      <c r="F152" s="1">
        <v>6</v>
      </c>
      <c r="G152" s="1" t="s">
        <v>105</v>
      </c>
      <c r="H152" s="16">
        <v>55000000</v>
      </c>
      <c r="I152" s="140">
        <f t="shared" si="85"/>
        <v>330000000</v>
      </c>
      <c r="J152" s="16">
        <f t="shared" ref="J152:K152" si="92">H152</f>
        <v>55000000</v>
      </c>
      <c r="K152" s="16">
        <f t="shared" si="92"/>
        <v>330000000</v>
      </c>
      <c r="L152" s="124">
        <f>I152-K152</f>
        <v>0</v>
      </c>
      <c r="M152" s="168"/>
    </row>
    <row r="153" spans="2:13" x14ac:dyDescent="0.25">
      <c r="B153" s="17"/>
      <c r="C153" s="12"/>
      <c r="D153" s="234" t="s">
        <v>362</v>
      </c>
      <c r="E153" s="235"/>
      <c r="F153" s="1">
        <v>1</v>
      </c>
      <c r="G153" s="1" t="s">
        <v>30</v>
      </c>
      <c r="H153" s="16">
        <v>65000000</v>
      </c>
      <c r="I153" s="140">
        <f t="shared" si="85"/>
        <v>65000000</v>
      </c>
      <c r="J153" s="16">
        <f t="shared" ref="J153:K153" si="93">H153</f>
        <v>65000000</v>
      </c>
      <c r="K153" s="16">
        <f t="shared" si="93"/>
        <v>65000000</v>
      </c>
      <c r="L153" s="124">
        <f>I153-K153</f>
        <v>0</v>
      </c>
      <c r="M153" s="160"/>
    </row>
    <row r="154" spans="2:13" x14ac:dyDescent="0.25">
      <c r="B154" s="17"/>
      <c r="C154" s="12"/>
      <c r="D154" s="129"/>
      <c r="E154" s="9"/>
      <c r="F154" s="1"/>
      <c r="G154" s="1"/>
      <c r="H154" s="16"/>
      <c r="I154" s="140"/>
      <c r="J154" s="48"/>
      <c r="K154" s="48"/>
      <c r="L154" s="124"/>
      <c r="M154" s="160"/>
    </row>
    <row r="155" spans="2:13" x14ac:dyDescent="0.25">
      <c r="B155" s="17"/>
      <c r="C155" s="12"/>
      <c r="D155" s="234" t="s">
        <v>337</v>
      </c>
      <c r="E155" s="235"/>
      <c r="F155" s="1">
        <v>1</v>
      </c>
      <c r="G155" s="1" t="s">
        <v>105</v>
      </c>
      <c r="H155" s="16">
        <v>35000000</v>
      </c>
      <c r="I155" s="140">
        <f t="shared" si="85"/>
        <v>35000000</v>
      </c>
      <c r="J155" s="16">
        <f t="shared" ref="J155:K155" si="94">H155</f>
        <v>35000000</v>
      </c>
      <c r="K155" s="16">
        <f t="shared" si="94"/>
        <v>35000000</v>
      </c>
      <c r="L155" s="124">
        <f>I155-K155</f>
        <v>0</v>
      </c>
      <c r="M155" s="160"/>
    </row>
    <row r="156" spans="2:13" x14ac:dyDescent="0.25">
      <c r="B156" s="260" t="s">
        <v>341</v>
      </c>
      <c r="C156" s="237"/>
      <c r="D156" s="237"/>
      <c r="E156" s="238"/>
      <c r="F156" s="130"/>
      <c r="G156" s="130"/>
      <c r="H156" s="131"/>
      <c r="I156" s="140">
        <f>SUM(I129:I155)</f>
        <v>4531272700</v>
      </c>
      <c r="J156" s="48"/>
      <c r="K156" s="48">
        <f>SUM(K129:K155)</f>
        <v>4531272700</v>
      </c>
      <c r="L156" s="124">
        <f>I156-K156</f>
        <v>0</v>
      </c>
      <c r="M156" s="160"/>
    </row>
    <row r="157" spans="2:13" x14ac:dyDescent="0.25">
      <c r="B157" s="161" t="s">
        <v>124</v>
      </c>
      <c r="C157" s="51" t="s">
        <v>130</v>
      </c>
      <c r="D157" s="95"/>
      <c r="E157" s="72"/>
      <c r="F157" s="62"/>
      <c r="G157" s="62"/>
      <c r="H157" s="63"/>
      <c r="I157" s="139"/>
      <c r="J157" s="73"/>
      <c r="K157" s="73"/>
      <c r="L157" s="125"/>
      <c r="M157" s="162"/>
    </row>
    <row r="158" spans="2:13" x14ac:dyDescent="0.25">
      <c r="B158" s="161">
        <v>28</v>
      </c>
      <c r="C158" s="52" t="s">
        <v>133</v>
      </c>
      <c r="D158" s="95"/>
      <c r="E158" s="72"/>
      <c r="F158" s="62"/>
      <c r="G158" s="62"/>
      <c r="H158" s="132"/>
      <c r="I158" s="139"/>
      <c r="J158" s="73"/>
      <c r="K158" s="73"/>
      <c r="L158" s="125"/>
      <c r="M158" s="162"/>
    </row>
    <row r="159" spans="2:13" x14ac:dyDescent="0.25">
      <c r="B159" s="17"/>
      <c r="C159" s="13"/>
      <c r="D159" s="5" t="s">
        <v>18</v>
      </c>
      <c r="E159" s="6" t="s">
        <v>134</v>
      </c>
      <c r="F159" s="1">
        <v>1</v>
      </c>
      <c r="G159" s="1" t="s">
        <v>29</v>
      </c>
      <c r="H159" s="16">
        <v>450000000</v>
      </c>
      <c r="I159" s="140">
        <f>H159*F159</f>
        <v>450000000</v>
      </c>
      <c r="J159" s="48">
        <f>22000*14000</f>
        <v>308000000</v>
      </c>
      <c r="K159" s="16">
        <f>F159*J159</f>
        <v>308000000</v>
      </c>
      <c r="L159" s="124">
        <f t="shared" ref="L159:L163" si="95">I159-K159</f>
        <v>142000000</v>
      </c>
      <c r="M159" s="160" t="s">
        <v>400</v>
      </c>
    </row>
    <row r="160" spans="2:13" x14ac:dyDescent="0.25">
      <c r="B160" s="17"/>
      <c r="C160" s="13"/>
      <c r="D160" s="5" t="s">
        <v>18</v>
      </c>
      <c r="E160" s="6" t="s">
        <v>358</v>
      </c>
      <c r="F160" s="1">
        <v>1</v>
      </c>
      <c r="G160" s="1" t="s">
        <v>30</v>
      </c>
      <c r="H160" s="16">
        <v>475000000</v>
      </c>
      <c r="I160" s="140">
        <f t="shared" ref="I160:I163" si="96">H160*F160</f>
        <v>475000000</v>
      </c>
      <c r="J160" s="16">
        <f t="shared" ref="J160:K163" si="97">H160</f>
        <v>475000000</v>
      </c>
      <c r="K160" s="16">
        <f t="shared" si="97"/>
        <v>475000000</v>
      </c>
      <c r="L160" s="124">
        <f t="shared" si="95"/>
        <v>0</v>
      </c>
      <c r="M160" s="160"/>
    </row>
    <row r="161" spans="2:13" x14ac:dyDescent="0.25">
      <c r="B161" s="17"/>
      <c r="C161" s="13"/>
      <c r="D161" s="5" t="s">
        <v>18</v>
      </c>
      <c r="E161" s="6" t="s">
        <v>332</v>
      </c>
      <c r="F161" s="1">
        <v>1</v>
      </c>
      <c r="G161" s="1" t="s">
        <v>29</v>
      </c>
      <c r="H161" s="16">
        <v>225000000</v>
      </c>
      <c r="I161" s="140">
        <f t="shared" si="96"/>
        <v>225000000</v>
      </c>
      <c r="J161" s="16">
        <f t="shared" si="97"/>
        <v>225000000</v>
      </c>
      <c r="K161" s="16">
        <f t="shared" si="97"/>
        <v>225000000</v>
      </c>
      <c r="L161" s="124">
        <f t="shared" si="95"/>
        <v>0</v>
      </c>
      <c r="M161" s="160"/>
    </row>
    <row r="162" spans="2:13" x14ac:dyDescent="0.25">
      <c r="B162" s="17"/>
      <c r="C162" s="13"/>
      <c r="D162" s="5" t="s">
        <v>18</v>
      </c>
      <c r="E162" s="6" t="s">
        <v>330</v>
      </c>
      <c r="F162" s="1">
        <v>1</v>
      </c>
      <c r="G162" s="1" t="s">
        <v>29</v>
      </c>
      <c r="H162" s="16">
        <v>198000000</v>
      </c>
      <c r="I162" s="140">
        <f t="shared" si="96"/>
        <v>198000000</v>
      </c>
      <c r="J162" s="16">
        <f t="shared" si="97"/>
        <v>198000000</v>
      </c>
      <c r="K162" s="16">
        <f t="shared" si="97"/>
        <v>198000000</v>
      </c>
      <c r="L162" s="124">
        <f t="shared" si="95"/>
        <v>0</v>
      </c>
      <c r="M162" s="160"/>
    </row>
    <row r="163" spans="2:13" x14ac:dyDescent="0.25">
      <c r="B163" s="17"/>
      <c r="C163" s="13"/>
      <c r="D163" s="5" t="s">
        <v>18</v>
      </c>
      <c r="E163" s="6" t="s">
        <v>336</v>
      </c>
      <c r="F163" s="1">
        <v>1</v>
      </c>
      <c r="G163" s="1" t="s">
        <v>105</v>
      </c>
      <c r="H163" s="16">
        <v>666000000</v>
      </c>
      <c r="I163" s="140">
        <f t="shared" si="96"/>
        <v>666000000</v>
      </c>
      <c r="J163" s="16">
        <f t="shared" si="97"/>
        <v>666000000</v>
      </c>
      <c r="K163" s="16">
        <f t="shared" si="97"/>
        <v>666000000</v>
      </c>
      <c r="L163" s="124">
        <f t="shared" si="95"/>
        <v>0</v>
      </c>
      <c r="M163" s="160"/>
    </row>
    <row r="164" spans="2:13" x14ac:dyDescent="0.25">
      <c r="B164" s="169"/>
      <c r="C164" s="184"/>
      <c r="D164" s="185" t="s">
        <v>18</v>
      </c>
      <c r="E164" s="145" t="s">
        <v>49</v>
      </c>
      <c r="F164" s="134">
        <v>3</v>
      </c>
      <c r="G164" s="134" t="s">
        <v>30</v>
      </c>
      <c r="H164" s="146">
        <v>9000000</v>
      </c>
      <c r="I164" s="144">
        <f>+H164*F164</f>
        <v>27000000</v>
      </c>
      <c r="J164" s="144">
        <f>6000000</f>
        <v>6000000</v>
      </c>
      <c r="K164" s="144">
        <f>J164*F164</f>
        <v>18000000</v>
      </c>
      <c r="L164" s="150">
        <f t="shared" ref="L164:L165" si="98">I164-K164</f>
        <v>9000000</v>
      </c>
      <c r="M164" s="170" t="s">
        <v>401</v>
      </c>
    </row>
    <row r="165" spans="2:13" ht="15.75" thickBot="1" x14ac:dyDescent="0.3">
      <c r="B165" s="81"/>
      <c r="C165" s="186"/>
      <c r="D165" s="187" t="s">
        <v>18</v>
      </c>
      <c r="E165" s="110" t="s">
        <v>50</v>
      </c>
      <c r="F165" s="62">
        <v>4</v>
      </c>
      <c r="G165" s="62" t="s">
        <v>30</v>
      </c>
      <c r="H165" s="63">
        <v>12000000</v>
      </c>
      <c r="I165" s="73">
        <f>H165*F165</f>
        <v>48000000</v>
      </c>
      <c r="J165" s="73">
        <f>10000000</f>
        <v>10000000</v>
      </c>
      <c r="K165" s="73">
        <f>J165*F165</f>
        <v>40000000</v>
      </c>
      <c r="L165" s="178">
        <f t="shared" si="98"/>
        <v>8000000</v>
      </c>
      <c r="M165" s="162" t="s">
        <v>401</v>
      </c>
    </row>
    <row r="166" spans="2:13" x14ac:dyDescent="0.25">
      <c r="B166" s="261" t="s">
        <v>342</v>
      </c>
      <c r="C166" s="257"/>
      <c r="D166" s="257"/>
      <c r="E166" s="257"/>
      <c r="F166" s="179"/>
      <c r="G166" s="179"/>
      <c r="H166" s="180"/>
      <c r="I166" s="181">
        <f>SUM(I159:I165)</f>
        <v>2089000000</v>
      </c>
      <c r="J166" s="181"/>
      <c r="K166" s="181">
        <f>SUM(K159:K165)</f>
        <v>1930000000</v>
      </c>
      <c r="L166" s="182">
        <f>SUM(L159:L165)</f>
        <v>159000000</v>
      </c>
      <c r="M166" s="183"/>
    </row>
    <row r="167" spans="2:13" x14ac:dyDescent="0.25">
      <c r="B167" s="262"/>
      <c r="C167" s="263"/>
      <c r="D167" s="263"/>
      <c r="E167" s="263"/>
      <c r="F167" s="263"/>
      <c r="G167" s="263"/>
      <c r="H167" s="263"/>
      <c r="I167" s="263"/>
      <c r="J167" s="48"/>
      <c r="K167" s="48"/>
      <c r="L167" s="124"/>
      <c r="M167" s="160"/>
    </row>
    <row r="168" spans="2:13" x14ac:dyDescent="0.25">
      <c r="B168" s="264" t="s">
        <v>132</v>
      </c>
      <c r="C168" s="233"/>
      <c r="D168" s="233"/>
      <c r="E168" s="233"/>
      <c r="F168" s="136"/>
      <c r="G168" s="136"/>
      <c r="H168" s="137"/>
      <c r="I168" s="142">
        <f>I126+I156+I166</f>
        <v>20830272700</v>
      </c>
      <c r="J168" s="48"/>
      <c r="K168" s="144">
        <f>K126+K156+K166</f>
        <v>18221674700</v>
      </c>
      <c r="L168" s="135">
        <f>L126+L156+L166</f>
        <v>2608598000</v>
      </c>
      <c r="M168" s="160"/>
    </row>
    <row r="169" spans="2:13" x14ac:dyDescent="0.25">
      <c r="B169" s="264" t="s">
        <v>131</v>
      </c>
      <c r="C169" s="233"/>
      <c r="D169" s="233"/>
      <c r="E169" s="233"/>
      <c r="F169" s="136"/>
      <c r="G169" s="136"/>
      <c r="H169" s="137"/>
      <c r="I169" s="142">
        <f>I168*10%</f>
        <v>2083027270</v>
      </c>
      <c r="J169" s="48"/>
      <c r="K169" s="144">
        <f>K168*10%</f>
        <v>1822167470</v>
      </c>
      <c r="L169" s="135">
        <f>L168*10%</f>
        <v>260859800</v>
      </c>
      <c r="M169" s="160"/>
    </row>
    <row r="170" spans="2:13" ht="19.5" customHeight="1" thickBot="1" x14ac:dyDescent="0.3">
      <c r="B170" s="258" t="s">
        <v>333</v>
      </c>
      <c r="C170" s="259"/>
      <c r="D170" s="259"/>
      <c r="E170" s="259"/>
      <c r="F170" s="171"/>
      <c r="G170" s="171"/>
      <c r="H170" s="172"/>
      <c r="I170" s="173">
        <f>I168+I169</f>
        <v>22913299970</v>
      </c>
      <c r="J170" s="174"/>
      <c r="K170" s="175">
        <f>K168+K169</f>
        <v>20043842170</v>
      </c>
      <c r="L170" s="176">
        <f>L168+L169</f>
        <v>2869457800</v>
      </c>
      <c r="M170" s="177"/>
    </row>
  </sheetData>
  <mergeCells count="43">
    <mergeCell ref="F6:G6"/>
    <mergeCell ref="H6:H7"/>
    <mergeCell ref="I6:I7"/>
    <mergeCell ref="B1:M1"/>
    <mergeCell ref="B2:M2"/>
    <mergeCell ref="C131:E131"/>
    <mergeCell ref="C132:E132"/>
    <mergeCell ref="D133:E133"/>
    <mergeCell ref="J6:J7"/>
    <mergeCell ref="K6:K7"/>
    <mergeCell ref="B3:M3"/>
    <mergeCell ref="L6:L7"/>
    <mergeCell ref="M6:M7"/>
    <mergeCell ref="B126:E126"/>
    <mergeCell ref="C130:E130"/>
    <mergeCell ref="H5:I5"/>
    <mergeCell ref="J5:M5"/>
    <mergeCell ref="B6:B7"/>
    <mergeCell ref="C6:E7"/>
    <mergeCell ref="C134:E134"/>
    <mergeCell ref="C136:E136"/>
    <mergeCell ref="D138:E138"/>
    <mergeCell ref="D139:E139"/>
    <mergeCell ref="D140:E140"/>
    <mergeCell ref="D153:E153"/>
    <mergeCell ref="D141:E141"/>
    <mergeCell ref="D142:E142"/>
    <mergeCell ref="D143:E143"/>
    <mergeCell ref="D144:E144"/>
    <mergeCell ref="C145:E145"/>
    <mergeCell ref="D146:E146"/>
    <mergeCell ref="D147:E147"/>
    <mergeCell ref="D148:E148"/>
    <mergeCell ref="D150:E150"/>
    <mergeCell ref="D151:E151"/>
    <mergeCell ref="D152:E152"/>
    <mergeCell ref="B170:E170"/>
    <mergeCell ref="D155:E155"/>
    <mergeCell ref="B156:E156"/>
    <mergeCell ref="B166:E166"/>
    <mergeCell ref="B167:I167"/>
    <mergeCell ref="B168:E168"/>
    <mergeCell ref="B169:E169"/>
  </mergeCells>
  <pageMargins left="0.3" right="0.3" top="0.75" bottom="0.75" header="0.3" footer="0.3"/>
  <pageSetup paperSize="9"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5"/>
  <sheetViews>
    <sheetView workbookViewId="0">
      <selection activeCell="B3" sqref="B3:I5"/>
    </sheetView>
  </sheetViews>
  <sheetFormatPr defaultRowHeight="15" x14ac:dyDescent="0.25"/>
  <cols>
    <col min="2" max="2" width="5.7109375" bestFit="1" customWidth="1"/>
    <col min="3" max="3" width="23.28515625" customWidth="1"/>
    <col min="4" max="4" width="4.140625" bestFit="1" customWidth="1"/>
    <col min="5" max="5" width="5.5703125" bestFit="1" customWidth="1"/>
    <col min="6" max="6" width="14.85546875" bestFit="1" customWidth="1"/>
    <col min="7" max="7" width="14.5703125" customWidth="1"/>
    <col min="8" max="8" width="16.42578125" bestFit="1" customWidth="1"/>
    <col min="9" max="9" width="27.28515625" customWidth="1"/>
  </cols>
  <sheetData>
    <row r="3" spans="2:9" x14ac:dyDescent="0.25">
      <c r="B3" s="280" t="s">
        <v>408</v>
      </c>
      <c r="C3" s="277" t="s">
        <v>409</v>
      </c>
      <c r="D3" s="277" t="s">
        <v>410</v>
      </c>
      <c r="E3" s="277" t="s">
        <v>411</v>
      </c>
      <c r="F3" s="281" t="s">
        <v>412</v>
      </c>
      <c r="G3" s="281"/>
      <c r="H3" s="278" t="s">
        <v>419</v>
      </c>
      <c r="I3" s="277" t="s">
        <v>416</v>
      </c>
    </row>
    <row r="4" spans="2:9" ht="25.5" x14ac:dyDescent="0.25">
      <c r="B4" s="280"/>
      <c r="C4" s="277"/>
      <c r="D4" s="277"/>
      <c r="E4" s="277"/>
      <c r="F4" s="147" t="s">
        <v>417</v>
      </c>
      <c r="G4" s="147" t="s">
        <v>418</v>
      </c>
      <c r="H4" s="279"/>
      <c r="I4" s="277"/>
    </row>
    <row r="5" spans="2:9" ht="77.45" customHeight="1" x14ac:dyDescent="0.25">
      <c r="B5" s="148">
        <v>1</v>
      </c>
      <c r="C5" s="149" t="s">
        <v>413</v>
      </c>
      <c r="D5" s="148">
        <v>1</v>
      </c>
      <c r="E5" s="148" t="s">
        <v>414</v>
      </c>
      <c r="F5" s="189">
        <v>23798799970</v>
      </c>
      <c r="G5" s="189">
        <v>20727371170</v>
      </c>
      <c r="H5" s="189">
        <f>F5-G5</f>
        <v>3071428800</v>
      </c>
      <c r="I5" s="149" t="s">
        <v>420</v>
      </c>
    </row>
  </sheetData>
  <mergeCells count="7">
    <mergeCell ref="I3:I4"/>
    <mergeCell ref="H3:H4"/>
    <mergeCell ref="B3:B4"/>
    <mergeCell ref="C3:C4"/>
    <mergeCell ref="D3:D4"/>
    <mergeCell ref="E3:E4"/>
    <mergeCell ref="F3:G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HPS</vt:lpstr>
      <vt:lpstr>Sheet3</vt:lpstr>
      <vt:lpstr>Sheet2</vt:lpstr>
      <vt:lpstr>HPS!Print_Area</vt:lpstr>
      <vt:lpstr>HPS!Print_Titles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THARA AULIA</cp:lastModifiedBy>
  <cp:lastPrinted>2022-03-07T07:13:54Z</cp:lastPrinted>
  <dcterms:created xsi:type="dcterms:W3CDTF">2019-01-09T04:35:41Z</dcterms:created>
  <dcterms:modified xsi:type="dcterms:W3CDTF">2022-03-07T07:15:02Z</dcterms:modified>
</cp:coreProperties>
</file>