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DWH HP NOTEBOOK\TENDER 2022\4. PENGADAAN LAB FMSS\"/>
    </mc:Choice>
  </mc:AlternateContent>
  <xr:revisionPtr revIDLastSave="0" documentId="13_ncr:1_{474662A4-693E-4114-9ECD-57335FE3BD72}" xr6:coauthVersionLast="45" xr6:coauthVersionMax="45" xr10:uidLastSave="{00000000-0000-0000-0000-000000000000}"/>
  <bookViews>
    <workbookView xWindow="1860" yWindow="930" windowWidth="9585" windowHeight="10335" xr2:uid="{00000000-000D-0000-FFFF-FFFF00000000}"/>
  </bookViews>
  <sheets>
    <sheet name="HPS" sheetId="6" r:id="rId1"/>
    <sheet name="Sheet3" sheetId="9" r:id="rId2"/>
    <sheet name="Sheet2" sheetId="8" r:id="rId3"/>
  </sheets>
  <definedNames>
    <definedName name="_xlnm.Print_Area" localSheetId="0">HPS!$A$1:$M$585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82" i="6" l="1"/>
  <c r="K582" i="6"/>
  <c r="I582" i="6"/>
  <c r="I294" i="6" l="1"/>
  <c r="J294" i="6"/>
  <c r="K294" i="6"/>
  <c r="L294" i="6" s="1"/>
  <c r="H5" i="8" l="1"/>
  <c r="I114" i="9" l="1"/>
  <c r="J114" i="9"/>
  <c r="K114" i="9" s="1"/>
  <c r="I29" i="9"/>
  <c r="J29" i="9"/>
  <c r="K29" i="9" s="1"/>
  <c r="I30" i="9"/>
  <c r="J30" i="9"/>
  <c r="K30" i="9" s="1"/>
  <c r="I31" i="9"/>
  <c r="J31" i="9"/>
  <c r="K31" i="9" s="1"/>
  <c r="L31" i="9" s="1"/>
  <c r="I33" i="9"/>
  <c r="J33" i="9"/>
  <c r="K33" i="9" s="1"/>
  <c r="I34" i="9"/>
  <c r="J34" i="9"/>
  <c r="K34" i="9" s="1"/>
  <c r="I35" i="9"/>
  <c r="J35" i="9"/>
  <c r="K35" i="9" s="1"/>
  <c r="I37" i="9"/>
  <c r="J37" i="9"/>
  <c r="K37" i="9" s="1"/>
  <c r="I38" i="9"/>
  <c r="J38" i="9"/>
  <c r="K38" i="9" s="1"/>
  <c r="I41" i="9"/>
  <c r="J41" i="9"/>
  <c r="K41" i="9" s="1"/>
  <c r="I42" i="9"/>
  <c r="J42" i="9"/>
  <c r="K42" i="9" s="1"/>
  <c r="I44" i="9"/>
  <c r="J44" i="9"/>
  <c r="K44" i="9" s="1"/>
  <c r="I45" i="9"/>
  <c r="J45" i="9"/>
  <c r="K45" i="9" s="1"/>
  <c r="I47" i="9"/>
  <c r="J47" i="9"/>
  <c r="K47" i="9" s="1"/>
  <c r="J165" i="9"/>
  <c r="K165" i="9" s="1"/>
  <c r="I165" i="9"/>
  <c r="J164" i="9"/>
  <c r="K164" i="9" s="1"/>
  <c r="I164" i="9"/>
  <c r="J163" i="9"/>
  <c r="I163" i="9"/>
  <c r="J162" i="9"/>
  <c r="I162" i="9"/>
  <c r="J161" i="9"/>
  <c r="I161" i="9"/>
  <c r="J160" i="9"/>
  <c r="I160" i="9"/>
  <c r="J159" i="9"/>
  <c r="K159" i="9" s="1"/>
  <c r="I159" i="9"/>
  <c r="J155" i="9"/>
  <c r="I155" i="9"/>
  <c r="J153" i="9"/>
  <c r="I153" i="9"/>
  <c r="K153" i="9" s="1"/>
  <c r="J152" i="9"/>
  <c r="I152" i="9"/>
  <c r="K152" i="9" s="1"/>
  <c r="J151" i="9"/>
  <c r="I151" i="9"/>
  <c r="J150" i="9"/>
  <c r="I150" i="9"/>
  <c r="K150" i="9" s="1"/>
  <c r="J148" i="9"/>
  <c r="I148" i="9"/>
  <c r="K148" i="9" s="1"/>
  <c r="J147" i="9"/>
  <c r="I147" i="9"/>
  <c r="K147" i="9" s="1"/>
  <c r="J146" i="9"/>
  <c r="I146" i="9"/>
  <c r="J144" i="9"/>
  <c r="I144" i="9"/>
  <c r="K144" i="9" s="1"/>
  <c r="J143" i="9"/>
  <c r="I143" i="9"/>
  <c r="K143" i="9" s="1"/>
  <c r="J142" i="9"/>
  <c r="I142" i="9"/>
  <c r="K142" i="9" s="1"/>
  <c r="J141" i="9"/>
  <c r="I141" i="9"/>
  <c r="J140" i="9"/>
  <c r="I140" i="9"/>
  <c r="K140" i="9" s="1"/>
  <c r="J139" i="9"/>
  <c r="I139" i="9"/>
  <c r="K139" i="9" s="1"/>
  <c r="J138" i="9"/>
  <c r="I138" i="9"/>
  <c r="K138" i="9" s="1"/>
  <c r="J136" i="9"/>
  <c r="I136" i="9"/>
  <c r="J134" i="9"/>
  <c r="K134" i="9" s="1"/>
  <c r="I134" i="9"/>
  <c r="J132" i="9"/>
  <c r="K132" i="9" s="1"/>
  <c r="I132" i="9"/>
  <c r="J131" i="9"/>
  <c r="K131" i="9" s="1"/>
  <c r="I131" i="9"/>
  <c r="J130" i="9"/>
  <c r="K130" i="9" s="1"/>
  <c r="I130" i="9"/>
  <c r="J129" i="9"/>
  <c r="K129" i="9" s="1"/>
  <c r="I129" i="9"/>
  <c r="J125" i="9"/>
  <c r="K125" i="9" s="1"/>
  <c r="I125" i="9"/>
  <c r="J124" i="9"/>
  <c r="K124" i="9" s="1"/>
  <c r="I124" i="9"/>
  <c r="J123" i="9"/>
  <c r="K123" i="9" s="1"/>
  <c r="I123" i="9"/>
  <c r="J120" i="9"/>
  <c r="K120" i="9" s="1"/>
  <c r="I120" i="9"/>
  <c r="J119" i="9"/>
  <c r="K119" i="9" s="1"/>
  <c r="I119" i="9"/>
  <c r="J118" i="9"/>
  <c r="K118" i="9" s="1"/>
  <c r="I118" i="9"/>
  <c r="J117" i="9"/>
  <c r="K117" i="9" s="1"/>
  <c r="I117" i="9"/>
  <c r="J116" i="9"/>
  <c r="K116" i="9" s="1"/>
  <c r="I116" i="9"/>
  <c r="J112" i="9"/>
  <c r="K112" i="9" s="1"/>
  <c r="I112" i="9"/>
  <c r="J109" i="9"/>
  <c r="K109" i="9" s="1"/>
  <c r="I109" i="9"/>
  <c r="J108" i="9"/>
  <c r="K108" i="9" s="1"/>
  <c r="I108" i="9"/>
  <c r="J107" i="9"/>
  <c r="K107" i="9" s="1"/>
  <c r="I107" i="9"/>
  <c r="J104" i="9"/>
  <c r="K104" i="9" s="1"/>
  <c r="I104" i="9"/>
  <c r="J103" i="9"/>
  <c r="K103" i="9" s="1"/>
  <c r="I103" i="9"/>
  <c r="J101" i="9"/>
  <c r="K101" i="9" s="1"/>
  <c r="I101" i="9"/>
  <c r="J100" i="9"/>
  <c r="K100" i="9" s="1"/>
  <c r="I100" i="9"/>
  <c r="J99" i="9"/>
  <c r="K99" i="9" s="1"/>
  <c r="I99" i="9"/>
  <c r="J98" i="9"/>
  <c r="K98" i="9" s="1"/>
  <c r="I98" i="9"/>
  <c r="J96" i="9"/>
  <c r="K96" i="9" s="1"/>
  <c r="I96" i="9"/>
  <c r="J95" i="9"/>
  <c r="K95" i="9" s="1"/>
  <c r="I95" i="9"/>
  <c r="J93" i="9"/>
  <c r="K93" i="9" s="1"/>
  <c r="I93" i="9"/>
  <c r="J92" i="9"/>
  <c r="K92" i="9" s="1"/>
  <c r="I92" i="9"/>
  <c r="J91" i="9"/>
  <c r="K91" i="9" s="1"/>
  <c r="I91" i="9"/>
  <c r="J89" i="9"/>
  <c r="K89" i="9" s="1"/>
  <c r="I89" i="9"/>
  <c r="J88" i="9"/>
  <c r="K88" i="9" s="1"/>
  <c r="I88" i="9"/>
  <c r="J87" i="9"/>
  <c r="K87" i="9" s="1"/>
  <c r="I87" i="9"/>
  <c r="J85" i="9"/>
  <c r="K85" i="9" s="1"/>
  <c r="I85" i="9"/>
  <c r="J84" i="9"/>
  <c r="K84" i="9" s="1"/>
  <c r="I84" i="9"/>
  <c r="J81" i="9"/>
  <c r="K81" i="9" s="1"/>
  <c r="I81" i="9"/>
  <c r="J80" i="9"/>
  <c r="K80" i="9" s="1"/>
  <c r="I80" i="9"/>
  <c r="J79" i="9"/>
  <c r="K79" i="9" s="1"/>
  <c r="I79" i="9"/>
  <c r="J78" i="9"/>
  <c r="K78" i="9" s="1"/>
  <c r="I78" i="9"/>
  <c r="J76" i="9"/>
  <c r="K76" i="9" s="1"/>
  <c r="I76" i="9"/>
  <c r="J75" i="9"/>
  <c r="K75" i="9" s="1"/>
  <c r="I75" i="9"/>
  <c r="J73" i="9"/>
  <c r="K73" i="9" s="1"/>
  <c r="I73" i="9"/>
  <c r="J72" i="9"/>
  <c r="K72" i="9" s="1"/>
  <c r="I72" i="9"/>
  <c r="J71" i="9"/>
  <c r="K71" i="9" s="1"/>
  <c r="I71" i="9"/>
  <c r="J70" i="9"/>
  <c r="K70" i="9" s="1"/>
  <c r="I70" i="9"/>
  <c r="J68" i="9"/>
  <c r="K68" i="9" s="1"/>
  <c r="I68" i="9"/>
  <c r="J67" i="9"/>
  <c r="K67" i="9" s="1"/>
  <c r="I67" i="9"/>
  <c r="J66" i="9"/>
  <c r="K66" i="9" s="1"/>
  <c r="I66" i="9"/>
  <c r="J64" i="9"/>
  <c r="K64" i="9" s="1"/>
  <c r="I64" i="9"/>
  <c r="J63" i="9"/>
  <c r="K63" i="9" s="1"/>
  <c r="I63" i="9"/>
  <c r="J62" i="9"/>
  <c r="K62" i="9" s="1"/>
  <c r="I62" i="9"/>
  <c r="J60" i="9"/>
  <c r="K60" i="9" s="1"/>
  <c r="I60" i="9"/>
  <c r="J59" i="9"/>
  <c r="K59" i="9" s="1"/>
  <c r="I59" i="9"/>
  <c r="J57" i="9"/>
  <c r="K57" i="9" s="1"/>
  <c r="I57" i="9"/>
  <c r="J56" i="9"/>
  <c r="K56" i="9" s="1"/>
  <c r="I56" i="9"/>
  <c r="J55" i="9"/>
  <c r="K55" i="9" s="1"/>
  <c r="I55" i="9"/>
  <c r="J54" i="9"/>
  <c r="K54" i="9" s="1"/>
  <c r="I54" i="9"/>
  <c r="J52" i="9"/>
  <c r="K52" i="9" s="1"/>
  <c r="I52" i="9"/>
  <c r="J51" i="9"/>
  <c r="K51" i="9" s="1"/>
  <c r="I51" i="9"/>
  <c r="J50" i="9"/>
  <c r="K50" i="9" s="1"/>
  <c r="I50" i="9"/>
  <c r="I43" i="9"/>
  <c r="I32" i="9"/>
  <c r="J23" i="9"/>
  <c r="K23" i="9" s="1"/>
  <c r="I23" i="9"/>
  <c r="J22" i="9"/>
  <c r="K22" i="9" s="1"/>
  <c r="I22" i="9"/>
  <c r="J21" i="9"/>
  <c r="K21" i="9" s="1"/>
  <c r="I21" i="9"/>
  <c r="J20" i="9"/>
  <c r="K20" i="9" s="1"/>
  <c r="I20" i="9"/>
  <c r="J19" i="9"/>
  <c r="K19" i="9" s="1"/>
  <c r="I19" i="9"/>
  <c r="J18" i="9"/>
  <c r="K18" i="9" s="1"/>
  <c r="I18" i="9"/>
  <c r="J17" i="9"/>
  <c r="K17" i="9" s="1"/>
  <c r="I17" i="9"/>
  <c r="J16" i="9"/>
  <c r="K16" i="9" s="1"/>
  <c r="I16" i="9"/>
  <c r="J14" i="9"/>
  <c r="K14" i="9" s="1"/>
  <c r="I14" i="9"/>
  <c r="J13" i="9"/>
  <c r="K13" i="9" s="1"/>
  <c r="I13" i="9"/>
  <c r="J12" i="9"/>
  <c r="K12" i="9" s="1"/>
  <c r="I12" i="9"/>
  <c r="J11" i="9"/>
  <c r="K11" i="9" s="1"/>
  <c r="I11" i="9"/>
  <c r="J572" i="6"/>
  <c r="J571" i="6"/>
  <c r="J570" i="6"/>
  <c r="J569" i="6"/>
  <c r="J559" i="6"/>
  <c r="J557" i="6"/>
  <c r="J555" i="6"/>
  <c r="J549" i="6"/>
  <c r="J541" i="6"/>
  <c r="J535" i="6"/>
  <c r="J529" i="6"/>
  <c r="J525" i="6"/>
  <c r="J520" i="6"/>
  <c r="J515" i="6"/>
  <c r="J512" i="6"/>
  <c r="J506" i="6"/>
  <c r="J489" i="6"/>
  <c r="J480" i="6"/>
  <c r="J471" i="6"/>
  <c r="J464" i="6"/>
  <c r="J448" i="6"/>
  <c r="K448" i="6" s="1"/>
  <c r="J422" i="6"/>
  <c r="K422" i="6" s="1"/>
  <c r="J418" i="6"/>
  <c r="K418" i="6" s="1"/>
  <c r="J404" i="6"/>
  <c r="K404" i="6" s="1"/>
  <c r="J393" i="6"/>
  <c r="K393" i="6" s="1"/>
  <c r="J389" i="6"/>
  <c r="K389" i="6" s="1"/>
  <c r="J388" i="6"/>
  <c r="K388" i="6" s="1"/>
  <c r="J387" i="6"/>
  <c r="K387" i="6" s="1"/>
  <c r="J381" i="6"/>
  <c r="K381" i="6" s="1"/>
  <c r="J380" i="6"/>
  <c r="K380" i="6" s="1"/>
  <c r="J372" i="6"/>
  <c r="K372" i="6" s="1"/>
  <c r="J364" i="6"/>
  <c r="K364" i="6" s="1"/>
  <c r="J359" i="6"/>
  <c r="K359" i="6" s="1"/>
  <c r="J331" i="6"/>
  <c r="K331" i="6" s="1"/>
  <c r="J330" i="6"/>
  <c r="K330" i="6" s="1"/>
  <c r="J329" i="6"/>
  <c r="K329" i="6" s="1"/>
  <c r="J326" i="6"/>
  <c r="K326" i="6" s="1"/>
  <c r="J325" i="6"/>
  <c r="K325" i="6" s="1"/>
  <c r="J322" i="6"/>
  <c r="K322" i="6" s="1"/>
  <c r="J321" i="6"/>
  <c r="K321" i="6" s="1"/>
  <c r="J320" i="6"/>
  <c r="K320" i="6" s="1"/>
  <c r="J319" i="6"/>
  <c r="K319" i="6" s="1"/>
  <c r="J315" i="6"/>
  <c r="K315" i="6" s="1"/>
  <c r="J314" i="6"/>
  <c r="K314" i="6" s="1"/>
  <c r="J311" i="6"/>
  <c r="K311" i="6" s="1"/>
  <c r="J310" i="6"/>
  <c r="K310" i="6" s="1"/>
  <c r="J309" i="6"/>
  <c r="K309" i="6" s="1"/>
  <c r="J306" i="6"/>
  <c r="K306" i="6" s="1"/>
  <c r="J305" i="6"/>
  <c r="K305" i="6" s="1"/>
  <c r="J304" i="6"/>
  <c r="K304" i="6" s="1"/>
  <c r="J301" i="6"/>
  <c r="K301" i="6" s="1"/>
  <c r="J300" i="6"/>
  <c r="K300" i="6" s="1"/>
  <c r="J296" i="6"/>
  <c r="K296" i="6" s="1"/>
  <c r="J295" i="6"/>
  <c r="K295" i="6" s="1"/>
  <c r="J293" i="6"/>
  <c r="K293" i="6" s="1"/>
  <c r="J290" i="6"/>
  <c r="K290" i="6" s="1"/>
  <c r="J289" i="6"/>
  <c r="K289" i="6" s="1"/>
  <c r="J286" i="6"/>
  <c r="K286" i="6" s="1"/>
  <c r="J285" i="6"/>
  <c r="K285" i="6" s="1"/>
  <c r="J284" i="6"/>
  <c r="K284" i="6" s="1"/>
  <c r="J283" i="6"/>
  <c r="K283" i="6" s="1"/>
  <c r="J280" i="6"/>
  <c r="K280" i="6" s="1"/>
  <c r="J279" i="6"/>
  <c r="K279" i="6" s="1"/>
  <c r="J278" i="6"/>
  <c r="K278" i="6" s="1"/>
  <c r="J275" i="6"/>
  <c r="K275" i="6" s="1"/>
  <c r="J274" i="6"/>
  <c r="K274" i="6" s="1"/>
  <c r="J273" i="6"/>
  <c r="K273" i="6" s="1"/>
  <c r="J270" i="6"/>
  <c r="K270" i="6" s="1"/>
  <c r="J269" i="6"/>
  <c r="K269" i="6" s="1"/>
  <c r="J266" i="6"/>
  <c r="K266" i="6" s="1"/>
  <c r="J265" i="6"/>
  <c r="K265" i="6" s="1"/>
  <c r="J264" i="6"/>
  <c r="K264" i="6" s="1"/>
  <c r="J263" i="6"/>
  <c r="K263" i="6" s="1"/>
  <c r="J260" i="6"/>
  <c r="K260" i="6" s="1"/>
  <c r="J259" i="6"/>
  <c r="K259" i="6" s="1"/>
  <c r="J258" i="6"/>
  <c r="K258" i="6" s="1"/>
  <c r="J254" i="6"/>
  <c r="K254" i="6" s="1"/>
  <c r="J251" i="6"/>
  <c r="K251" i="6" s="1"/>
  <c r="J250" i="6"/>
  <c r="K250" i="6" s="1"/>
  <c r="J248" i="6"/>
  <c r="K248" i="6" s="1"/>
  <c r="J247" i="6"/>
  <c r="K247" i="6" s="1"/>
  <c r="J242" i="6"/>
  <c r="K242" i="6" s="1"/>
  <c r="J241" i="6"/>
  <c r="K241" i="6" s="1"/>
  <c r="J238" i="6"/>
  <c r="K238" i="6" s="1"/>
  <c r="J237" i="6"/>
  <c r="K237" i="6" s="1"/>
  <c r="J236" i="6"/>
  <c r="K236" i="6" s="1"/>
  <c r="J232" i="6"/>
  <c r="K232" i="6" s="1"/>
  <c r="J231" i="6"/>
  <c r="K231" i="6" s="1"/>
  <c r="J230" i="6"/>
  <c r="K230" i="6" s="1"/>
  <c r="J578" i="6"/>
  <c r="K578" i="6" s="1"/>
  <c r="J577" i="6"/>
  <c r="K577" i="6" s="1"/>
  <c r="J349" i="6"/>
  <c r="K349" i="6" s="1"/>
  <c r="J205" i="6"/>
  <c r="K205" i="6" s="1"/>
  <c r="J200" i="6"/>
  <c r="K200" i="6" s="1"/>
  <c r="J158" i="6"/>
  <c r="K158" i="6" s="1"/>
  <c r="J155" i="6"/>
  <c r="K155" i="6" s="1"/>
  <c r="J107" i="6"/>
  <c r="K107" i="6" s="1"/>
  <c r="L30" i="9" l="1"/>
  <c r="L114" i="9"/>
  <c r="L29" i="9"/>
  <c r="L42" i="9"/>
  <c r="L38" i="9"/>
  <c r="L35" i="9"/>
  <c r="L33" i="9"/>
  <c r="L41" i="9"/>
  <c r="L37" i="9"/>
  <c r="L34" i="9"/>
  <c r="L51" i="9"/>
  <c r="L50" i="9"/>
  <c r="L66" i="9"/>
  <c r="L71" i="9"/>
  <c r="L81" i="9"/>
  <c r="L64" i="9"/>
  <c r="L70" i="9"/>
  <c r="L75" i="9"/>
  <c r="L80" i="9"/>
  <c r="I166" i="9"/>
  <c r="L56" i="9"/>
  <c r="L62" i="9"/>
  <c r="L67" i="9"/>
  <c r="L72" i="9"/>
  <c r="L78" i="9"/>
  <c r="L55" i="9"/>
  <c r="L60" i="9"/>
  <c r="L76" i="9"/>
  <c r="L54" i="9"/>
  <c r="L59" i="9"/>
  <c r="L52" i="9"/>
  <c r="L57" i="9"/>
  <c r="L63" i="9"/>
  <c r="L68" i="9"/>
  <c r="L73" i="9"/>
  <c r="L79" i="9"/>
  <c r="L14" i="9"/>
  <c r="I126" i="9"/>
  <c r="L23" i="9"/>
  <c r="L88" i="9"/>
  <c r="L91" i="9"/>
  <c r="L93" i="9"/>
  <c r="L96" i="9"/>
  <c r="L99" i="9"/>
  <c r="L101" i="9"/>
  <c r="L104" i="9"/>
  <c r="L108" i="9"/>
  <c r="L112" i="9"/>
  <c r="L116" i="9"/>
  <c r="L118" i="9"/>
  <c r="L120" i="9"/>
  <c r="L124" i="9"/>
  <c r="L16" i="9"/>
  <c r="L19" i="9"/>
  <c r="L165" i="9"/>
  <c r="L13" i="9"/>
  <c r="L18" i="9"/>
  <c r="L164" i="9"/>
  <c r="L20" i="9"/>
  <c r="L12" i="9"/>
  <c r="L17" i="9"/>
  <c r="L21" i="9"/>
  <c r="L22" i="9"/>
  <c r="L130" i="9"/>
  <c r="I156" i="9"/>
  <c r="L134" i="9"/>
  <c r="L140" i="9"/>
  <c r="L144" i="9"/>
  <c r="L150" i="9"/>
  <c r="L132" i="9"/>
  <c r="K136" i="9"/>
  <c r="L136" i="9" s="1"/>
  <c r="L139" i="9"/>
  <c r="K141" i="9"/>
  <c r="L141" i="9" s="1"/>
  <c r="L143" i="9"/>
  <c r="K146" i="9"/>
  <c r="L146" i="9" s="1"/>
  <c r="L148" i="9"/>
  <c r="K151" i="9"/>
  <c r="L151" i="9" s="1"/>
  <c r="L153" i="9"/>
  <c r="K160" i="9"/>
  <c r="K161" i="9"/>
  <c r="L161" i="9" s="1"/>
  <c r="K162" i="9"/>
  <c r="L162" i="9" s="1"/>
  <c r="K163" i="9"/>
  <c r="L163" i="9" s="1"/>
  <c r="L11" i="9"/>
  <c r="K126" i="9"/>
  <c r="L87" i="9"/>
  <c r="L89" i="9"/>
  <c r="L92" i="9"/>
  <c r="L95" i="9"/>
  <c r="L98" i="9"/>
  <c r="L100" i="9"/>
  <c r="L103" i="9"/>
  <c r="L107" i="9"/>
  <c r="L109" i="9"/>
  <c r="L117" i="9"/>
  <c r="L119" i="9"/>
  <c r="L123" i="9"/>
  <c r="L125" i="9"/>
  <c r="L131" i="9"/>
  <c r="L138" i="9"/>
  <c r="L142" i="9"/>
  <c r="L147" i="9"/>
  <c r="L152" i="9"/>
  <c r="K155" i="9"/>
  <c r="L155" i="9" s="1"/>
  <c r="L159" i="9"/>
  <c r="L129" i="9"/>
  <c r="I168" i="9" l="1"/>
  <c r="I169" i="9" s="1"/>
  <c r="I170" i="9" s="1"/>
  <c r="L126" i="9"/>
  <c r="K156" i="9"/>
  <c r="L156" i="9" s="1"/>
  <c r="K166" i="9"/>
  <c r="L160" i="9"/>
  <c r="L166" i="9" s="1"/>
  <c r="J568" i="6"/>
  <c r="K568" i="6" s="1"/>
  <c r="J335" i="6"/>
  <c r="K335" i="6" s="1"/>
  <c r="J220" i="6"/>
  <c r="K220" i="6" s="1"/>
  <c r="J141" i="6"/>
  <c r="K141" i="6" s="1"/>
  <c r="J133" i="6"/>
  <c r="K133" i="6" s="1"/>
  <c r="J125" i="6"/>
  <c r="K125" i="6" s="1"/>
  <c r="J110" i="6"/>
  <c r="K110" i="6" s="1"/>
  <c r="J65" i="6"/>
  <c r="K65" i="6" s="1"/>
  <c r="J60" i="6"/>
  <c r="K60" i="6" s="1"/>
  <c r="J45" i="6"/>
  <c r="K45" i="6" s="1"/>
  <c r="J16" i="6"/>
  <c r="K16" i="6" s="1"/>
  <c r="J14" i="6"/>
  <c r="K14" i="6" s="1"/>
  <c r="J11" i="6"/>
  <c r="K11" i="6" s="1"/>
  <c r="K390" i="6" l="1"/>
  <c r="K168" i="9"/>
  <c r="K169" i="9" s="1"/>
  <c r="K170" i="9" s="1"/>
  <c r="L168" i="9"/>
  <c r="L169" i="9" s="1"/>
  <c r="L170" i="9" s="1"/>
  <c r="I577" i="6"/>
  <c r="L577" i="6" s="1"/>
  <c r="I107" i="6" l="1"/>
  <c r="L107" i="6" s="1"/>
  <c r="I280" i="6" l="1"/>
  <c r="L280" i="6" s="1"/>
  <c r="I306" i="6"/>
  <c r="L306" i="6" s="1"/>
  <c r="I330" i="6"/>
  <c r="L330" i="6" s="1"/>
  <c r="I320" i="6"/>
  <c r="L320" i="6" s="1"/>
  <c r="I315" i="6"/>
  <c r="L315" i="6" s="1"/>
  <c r="I310" i="6"/>
  <c r="L310" i="6" s="1"/>
  <c r="I305" i="6"/>
  <c r="L305" i="6" s="1"/>
  <c r="I300" i="6"/>
  <c r="I259" i="6"/>
  <c r="L259" i="6" s="1"/>
  <c r="I264" i="6"/>
  <c r="L264" i="6" s="1"/>
  <c r="I284" i="6"/>
  <c r="L284" i="6" s="1"/>
  <c r="I279" i="6"/>
  <c r="L279" i="6" s="1"/>
  <c r="I274" i="6"/>
  <c r="L274" i="6" s="1"/>
  <c r="I404" i="6" l="1"/>
  <c r="L404" i="6" s="1"/>
  <c r="I418" i="6"/>
  <c r="L418" i="6" s="1"/>
  <c r="I422" i="6"/>
  <c r="L422" i="6" s="1"/>
  <c r="I448" i="6"/>
  <c r="L448" i="6" s="1"/>
  <c r="I464" i="6"/>
  <c r="I471" i="6"/>
  <c r="I480" i="6"/>
  <c r="I489" i="6"/>
  <c r="I506" i="6"/>
  <c r="I512" i="6"/>
  <c r="I515" i="6"/>
  <c r="I520" i="6"/>
  <c r="I525" i="6"/>
  <c r="I529" i="6"/>
  <c r="I535" i="6"/>
  <c r="I541" i="6"/>
  <c r="I549" i="6"/>
  <c r="I555" i="6"/>
  <c r="I557" i="6"/>
  <c r="I559" i="6"/>
  <c r="I393" i="6"/>
  <c r="L393" i="6" s="1"/>
  <c r="I14" i="6"/>
  <c r="L14" i="6" s="1"/>
  <c r="I16" i="6"/>
  <c r="L16" i="6" s="1"/>
  <c r="I45" i="6"/>
  <c r="L45" i="6" s="1"/>
  <c r="I60" i="6"/>
  <c r="L60" i="6" s="1"/>
  <c r="I65" i="6"/>
  <c r="L65" i="6" s="1"/>
  <c r="I110" i="6"/>
  <c r="L110" i="6" s="1"/>
  <c r="I125" i="6"/>
  <c r="L125" i="6" s="1"/>
  <c r="I133" i="6"/>
  <c r="L133" i="6" s="1"/>
  <c r="I141" i="6"/>
  <c r="L141" i="6" s="1"/>
  <c r="I155" i="6"/>
  <c r="L155" i="6" s="1"/>
  <c r="I158" i="6"/>
  <c r="L158" i="6" s="1"/>
  <c r="I200" i="6"/>
  <c r="L200" i="6" s="1"/>
  <c r="I205" i="6"/>
  <c r="L205" i="6" s="1"/>
  <c r="I220" i="6"/>
  <c r="L220" i="6" s="1"/>
  <c r="I230" i="6"/>
  <c r="L230" i="6" s="1"/>
  <c r="I231" i="6"/>
  <c r="L231" i="6" s="1"/>
  <c r="I232" i="6"/>
  <c r="L232" i="6" s="1"/>
  <c r="I234" i="6"/>
  <c r="I235" i="6"/>
  <c r="I236" i="6"/>
  <c r="L236" i="6" s="1"/>
  <c r="I237" i="6"/>
  <c r="L237" i="6" s="1"/>
  <c r="I238" i="6"/>
  <c r="L238" i="6" s="1"/>
  <c r="I241" i="6"/>
  <c r="L241" i="6" s="1"/>
  <c r="I242" i="6"/>
  <c r="L242" i="6" s="1"/>
  <c r="I247" i="6"/>
  <c r="L247" i="6" s="1"/>
  <c r="I248" i="6"/>
  <c r="L248" i="6" s="1"/>
  <c r="I249" i="6"/>
  <c r="I250" i="6"/>
  <c r="I251" i="6"/>
  <c r="I254" i="6"/>
  <c r="I258" i="6"/>
  <c r="L258" i="6" s="1"/>
  <c r="I260" i="6"/>
  <c r="L260" i="6" s="1"/>
  <c r="I263" i="6"/>
  <c r="L263" i="6" s="1"/>
  <c r="I265" i="6"/>
  <c r="L265" i="6" s="1"/>
  <c r="I266" i="6"/>
  <c r="L266" i="6" s="1"/>
  <c r="I269" i="6"/>
  <c r="L269" i="6" s="1"/>
  <c r="I270" i="6"/>
  <c r="L270" i="6" s="1"/>
  <c r="I273" i="6"/>
  <c r="L273" i="6" s="1"/>
  <c r="I275" i="6"/>
  <c r="L275" i="6" s="1"/>
  <c r="I278" i="6"/>
  <c r="L278" i="6" s="1"/>
  <c r="I283" i="6"/>
  <c r="L283" i="6" s="1"/>
  <c r="I285" i="6"/>
  <c r="L285" i="6" s="1"/>
  <c r="I286" i="6"/>
  <c r="L286" i="6" s="1"/>
  <c r="I289" i="6"/>
  <c r="L289" i="6" s="1"/>
  <c r="I290" i="6"/>
  <c r="L290" i="6" s="1"/>
  <c r="I293" i="6"/>
  <c r="L293" i="6" s="1"/>
  <c r="I295" i="6"/>
  <c r="L295" i="6" s="1"/>
  <c r="I296" i="6"/>
  <c r="L296" i="6" s="1"/>
  <c r="I301" i="6"/>
  <c r="I304" i="6"/>
  <c r="L304" i="6" s="1"/>
  <c r="I309" i="6"/>
  <c r="L309" i="6" s="1"/>
  <c r="I311" i="6"/>
  <c r="L311" i="6" s="1"/>
  <c r="I314" i="6"/>
  <c r="L314" i="6" s="1"/>
  <c r="I319" i="6"/>
  <c r="L319" i="6" s="1"/>
  <c r="I321" i="6"/>
  <c r="L321" i="6" s="1"/>
  <c r="I322" i="6"/>
  <c r="L322" i="6" s="1"/>
  <c r="I325" i="6"/>
  <c r="L325" i="6" s="1"/>
  <c r="I326" i="6"/>
  <c r="L326" i="6" s="1"/>
  <c r="I329" i="6"/>
  <c r="L329" i="6" s="1"/>
  <c r="I331" i="6"/>
  <c r="L331" i="6" s="1"/>
  <c r="I335" i="6"/>
  <c r="L335" i="6" s="1"/>
  <c r="I349" i="6"/>
  <c r="L349" i="6" s="1"/>
  <c r="I359" i="6"/>
  <c r="L359" i="6" s="1"/>
  <c r="I364" i="6"/>
  <c r="L364" i="6" s="1"/>
  <c r="I372" i="6"/>
  <c r="L372" i="6" s="1"/>
  <c r="I380" i="6"/>
  <c r="L380" i="6" s="1"/>
  <c r="I381" i="6"/>
  <c r="L381" i="6" s="1"/>
  <c r="I387" i="6"/>
  <c r="L387" i="6" s="1"/>
  <c r="I388" i="6"/>
  <c r="L388" i="6" s="1"/>
  <c r="I389" i="6"/>
  <c r="L389" i="6" s="1"/>
  <c r="I11" i="6"/>
  <c r="L11" i="6" s="1"/>
  <c r="I569" i="6"/>
  <c r="I570" i="6"/>
  <c r="I571" i="6"/>
  <c r="I572" i="6"/>
  <c r="I568" i="6"/>
  <c r="L568" i="6" s="1"/>
  <c r="I578" i="6"/>
  <c r="L578" i="6" s="1"/>
  <c r="K541" i="6" l="1"/>
  <c r="L541" i="6"/>
  <c r="K571" i="6"/>
  <c r="L571" i="6"/>
  <c r="K557" i="6"/>
  <c r="L557" i="6" s="1"/>
  <c r="K535" i="6"/>
  <c r="L535" i="6" s="1"/>
  <c r="K515" i="6"/>
  <c r="L515" i="6" s="1"/>
  <c r="K480" i="6"/>
  <c r="L480" i="6" s="1"/>
  <c r="K572" i="6"/>
  <c r="L572" i="6" s="1"/>
  <c r="K559" i="6"/>
  <c r="L559" i="6" s="1"/>
  <c r="K520" i="6"/>
  <c r="L520" i="6" s="1"/>
  <c r="K489" i="6"/>
  <c r="L489" i="6" s="1"/>
  <c r="K570" i="6"/>
  <c r="L570" i="6" s="1"/>
  <c r="K555" i="6"/>
  <c r="L555" i="6" s="1"/>
  <c r="K529" i="6"/>
  <c r="L529" i="6" s="1"/>
  <c r="K512" i="6"/>
  <c r="L512" i="6" s="1"/>
  <c r="K471" i="6"/>
  <c r="L471" i="6" s="1"/>
  <c r="K569" i="6"/>
  <c r="L569" i="6" s="1"/>
  <c r="K549" i="6"/>
  <c r="L549" i="6" s="1"/>
  <c r="K525" i="6"/>
  <c r="L525" i="6" s="1"/>
  <c r="K506" i="6"/>
  <c r="L506" i="6" s="1"/>
  <c r="K464" i="6"/>
  <c r="L464" i="6" s="1"/>
  <c r="I390" i="6"/>
  <c r="L390" i="6" s="1"/>
  <c r="I579" i="6"/>
  <c r="I565" i="6"/>
  <c r="L579" i="6" l="1"/>
  <c r="K565" i="6"/>
  <c r="K579" i="6"/>
  <c r="I581" i="6"/>
  <c r="I583" i="6" s="1"/>
  <c r="K581" i="6" l="1"/>
  <c r="K583" i="6" s="1"/>
  <c r="L565" i="6"/>
  <c r="L581" i="6" s="1"/>
  <c r="L583" i="6" l="1"/>
</calcChain>
</file>

<file path=xl/sharedStrings.xml><?xml version="1.0" encoding="utf-8"?>
<sst xmlns="http://schemas.openxmlformats.org/spreadsheetml/2006/main" count="1251" uniqueCount="422">
  <si>
    <t>NO</t>
  </si>
  <si>
    <t>URAIAN PEKERJAAN</t>
  </si>
  <si>
    <t>KUANTITAS</t>
  </si>
  <si>
    <t>SATUAN</t>
  </si>
  <si>
    <t>Perangkat Lunak Instruktur</t>
  </si>
  <si>
    <t>1.1 Perangkat Lunak Instruktur</t>
  </si>
  <si>
    <t>Assesment Tool</t>
  </si>
  <si>
    <t>A</t>
  </si>
  <si>
    <t>ECDIS</t>
  </si>
  <si>
    <t>Instructor Station</t>
  </si>
  <si>
    <t>Trainee Station</t>
  </si>
  <si>
    <t>RADAR/ARPA</t>
  </si>
  <si>
    <t>Navigation Equipment</t>
  </si>
  <si>
    <t>B</t>
  </si>
  <si>
    <t>Repeater Radar Trainee</t>
  </si>
  <si>
    <t>RADAR ARPA</t>
  </si>
  <si>
    <t>CONNING</t>
  </si>
  <si>
    <t>NAVIGATION EQUIPMENT</t>
  </si>
  <si>
    <t>-</t>
  </si>
  <si>
    <t>Speaker 5.1</t>
  </si>
  <si>
    <t xml:space="preserve">Dolby® Digital 5.1 decoding  </t>
  </si>
  <si>
    <t>Total watts: (RMS) 500-W Subwoofer: 165-W</t>
  </si>
  <si>
    <t xml:space="preserve">Satellites: 5 x 67-W </t>
  </si>
  <si>
    <t xml:space="preserve">System Frequency response: 35 Hz-20 KHz  </t>
  </si>
  <si>
    <t>Switch 24 Port</t>
  </si>
  <si>
    <t>Interface: 24 10/100/1000Mbps RJ45 Ports (Auto Negotiation/Auto MDI/MDIX)</t>
  </si>
  <si>
    <t>Power Supply: 100-240VAC, 50/60Hz</t>
  </si>
  <si>
    <t>PERALATAN SIMULATOR</t>
  </si>
  <si>
    <t>PERALATAN PENDUKUNG</t>
  </si>
  <si>
    <t>Lot</t>
  </si>
  <si>
    <t>Unit</t>
  </si>
  <si>
    <t>1.2</t>
  </si>
  <si>
    <t>GMDSS Instruktur</t>
  </si>
  <si>
    <t>PTT Handset</t>
  </si>
  <si>
    <t>GMDSS Trainee</t>
  </si>
  <si>
    <t xml:space="preserve">Radar Keyboard </t>
  </si>
  <si>
    <t>Instruktur GMDSS</t>
  </si>
  <si>
    <t>GMDSS TRAINEE</t>
  </si>
  <si>
    <t>5 International Sailing Area (Singapore, Selat Malaka, Felixstowe, Gilbralta, Bosphorus)</t>
  </si>
  <si>
    <t>5 Indonesia Sailing Area (Tj. Priok, Tj Perak, Selat Sunda, Selat Makasar, Sorong)</t>
  </si>
  <si>
    <t>Sebuah Perangkat panel dalam kesatuan yang memiliki :</t>
  </si>
  <si>
    <t>Dual Telegraph Control</t>
  </si>
  <si>
    <t xml:space="preserve">TV LED 55"    </t>
  </si>
  <si>
    <t>Adapun pekerjaannya sebagai berikut:</t>
  </si>
  <si>
    <t>Instructor Furniture</t>
  </si>
  <si>
    <t xml:space="preserve">Kursi Debriefing </t>
  </si>
  <si>
    <t xml:space="preserve">Terdiri atas: </t>
  </si>
  <si>
    <t>- Meja Custom Made (disesuaikan dengan ruangan)</t>
  </si>
  <si>
    <t>- Kursi direktur</t>
  </si>
  <si>
    <t>AC 1 PK</t>
  </si>
  <si>
    <t>AC 2 PK</t>
  </si>
  <si>
    <t>Walkie Talkie</t>
  </si>
  <si>
    <t>Speaker 2.0</t>
  </si>
  <si>
    <t>OVERHEAD</t>
  </si>
  <si>
    <t>Visualisasi 225°</t>
  </si>
  <si>
    <t>Overhead Display</t>
  </si>
  <si>
    <t>DEBRIEFING</t>
  </si>
  <si>
    <t>Bridge Simulator</t>
  </si>
  <si>
    <t>Tug Simulator</t>
  </si>
  <si>
    <t>Repeater Visualization</t>
  </si>
  <si>
    <t>VISUALIZATION</t>
  </si>
  <si>
    <t>RADAR</t>
  </si>
  <si>
    <t>General Alarm Panel</t>
  </si>
  <si>
    <t>Lamp Test</t>
  </si>
  <si>
    <t>Sound Signal Panel</t>
  </si>
  <si>
    <t xml:space="preserve">Bow Thruster </t>
  </si>
  <si>
    <t>Anchoring Panel</t>
  </si>
  <si>
    <t>Engine Order Telegraph</t>
  </si>
  <si>
    <t>View Port Controls</t>
  </si>
  <si>
    <t>Pitch Controller</t>
  </si>
  <si>
    <t>Bow Thruster Control</t>
  </si>
  <si>
    <t>Alarm Indicators</t>
  </si>
  <si>
    <t>M/E Speed</t>
  </si>
  <si>
    <t>Propeller Speed</t>
  </si>
  <si>
    <t>Thrust Direction</t>
  </si>
  <si>
    <t>Azimuth Thruster Controls</t>
  </si>
  <si>
    <t>Break pump prerssure indicator</t>
  </si>
  <si>
    <t>Main pump pressure indicator</t>
  </si>
  <si>
    <t>Towing Hook Nature</t>
  </si>
  <si>
    <t xml:space="preserve">Monitor LED 20" </t>
  </si>
  <si>
    <t>Switch 16 Port</t>
  </si>
  <si>
    <t>Standards and Protocols: IEEE 802.3, IEEE 802.3u, IEEE 802.3ab , IEEE 802.3x</t>
  </si>
  <si>
    <t>Interface: 16 10/100/1000Mbps RJ45 Ports (Auto Negotiation/Auto MDI/MDIX)</t>
  </si>
  <si>
    <t>EIA/TIA-568 100-ohm STOP (maximum 100m)</t>
  </si>
  <si>
    <t>Network Media: 100BASE-TX, 1000BASE-T : UTP CAT 5/5e (maximum 100m)</t>
  </si>
  <si>
    <t>Network Media: 10BASE-T: UTP CAT 3, 4, 5/5e cable (maximum 100m)</t>
  </si>
  <si>
    <t>RAM Buffer : 3.5 Mbits</t>
  </si>
  <si>
    <t>RAM Buffer : 2 Mbits</t>
  </si>
  <si>
    <t>Power Consumption: Maximum: 9.00 Watts</t>
  </si>
  <si>
    <t>Power Consumption: Maximum: 15.7 Watts</t>
  </si>
  <si>
    <t>Instruktur Tug</t>
  </si>
  <si>
    <t>Bridge</t>
  </si>
  <si>
    <t>Tug</t>
  </si>
  <si>
    <t>Tug Station</t>
  </si>
  <si>
    <t>Engine Telegraph</t>
  </si>
  <si>
    <t>Mouse Trackball</t>
  </si>
  <si>
    <t>DOCKING</t>
  </si>
  <si>
    <r>
      <t>TUG Visual 360</t>
    </r>
    <r>
      <rPr>
        <b/>
        <sz val="11"/>
        <color theme="1"/>
        <rFont val="Calibri"/>
        <family val="2"/>
      </rPr>
      <t>°</t>
    </r>
  </si>
  <si>
    <t>TUG Radar</t>
  </si>
  <si>
    <t>TUG ECDIS</t>
  </si>
  <si>
    <t>TUG Conning LHS/RHS</t>
  </si>
  <si>
    <t>Ownship and Sailing Area</t>
  </si>
  <si>
    <t>JML</t>
  </si>
  <si>
    <t>Conning/ Docking</t>
  </si>
  <si>
    <t>- Mock up Bridge &amp; Tug</t>
  </si>
  <si>
    <t>Set</t>
  </si>
  <si>
    <t>- Console Bridge &amp; Tug</t>
  </si>
  <si>
    <t>Sound Effect</t>
  </si>
  <si>
    <t>Scoring Computation</t>
  </si>
  <si>
    <t>SHIP STABILITY HARDWARE</t>
  </si>
  <si>
    <t>SHIP STABILITY FURNITURE</t>
  </si>
  <si>
    <t>KOMPONEN PENDUKUNG SHIP STABILITY</t>
  </si>
  <si>
    <t>1.3</t>
  </si>
  <si>
    <t>SW Instructor Station</t>
  </si>
  <si>
    <t>SW Student Station</t>
  </si>
  <si>
    <t>Visual DataBase</t>
  </si>
  <si>
    <t>Data Base</t>
  </si>
  <si>
    <t>Modul</t>
  </si>
  <si>
    <t xml:space="preserve">TV LED 65"    </t>
  </si>
  <si>
    <t>VISUALISASI 240°</t>
  </si>
  <si>
    <t>Instruktur Bridge</t>
  </si>
  <si>
    <t>20 Kapal Ownship</t>
  </si>
  <si>
    <t>25 Kapal Target</t>
  </si>
  <si>
    <t>Additional Features</t>
  </si>
  <si>
    <t>C</t>
  </si>
  <si>
    <t>SHIP STABILITY</t>
  </si>
  <si>
    <t>SHIP STABILITY SOFTWARE</t>
  </si>
  <si>
    <t>BRIDGE AND TUG SIMULATOR SOFTWARE</t>
  </si>
  <si>
    <t>BRIDGE AND TUG SIMULATOR HARDWARE</t>
  </si>
  <si>
    <t>BRIDGE AND TUG FURNITURE</t>
  </si>
  <si>
    <t>KELISTRIKAN, JARINGAN DAN RENOVASI</t>
  </si>
  <si>
    <t>PPN 10%</t>
  </si>
  <si>
    <t>TOTAL A+B+C</t>
  </si>
  <si>
    <t>INTEGRASI, KELISTRIKAN, JARINGAN &amp; RENOVASI</t>
  </si>
  <si>
    <t>Integrasi Bridge, Tug and Ship Stability</t>
  </si>
  <si>
    <t xml:space="preserve">Stasiun instruktur menggunakan pada PC yang memungkinkan untuk mengendalikan dan memonitor simulasi pelatihan. </t>
  </si>
  <si>
    <t>Instruktur dapat menjalankan, melakukan jeda/berhenti sejenak, dan melanjutkan kembali simulasi pelatihan.  Beberapa Kemampuan yang tersedia untuk mengendalikan dan mengawasi jalannya simulasi</t>
  </si>
  <si>
    <t>For Bridge Including :</t>
  </si>
  <si>
    <t>Anchoring and Mooring Module</t>
  </si>
  <si>
    <t>Ship to Ship</t>
  </si>
  <si>
    <t>Maneuvering using tugs</t>
  </si>
  <si>
    <t>Maneuvering with mooring lines fixed to jetty</t>
  </si>
  <si>
    <t>Maneuvering with mooring lines fixed to buoy</t>
  </si>
  <si>
    <t>Anti-Piracy Module</t>
  </si>
  <si>
    <t>Fire Control Detection Panel</t>
  </si>
  <si>
    <t>Bow/ Stern Monitoring System</t>
  </si>
  <si>
    <t>Hull Stress Monitoring</t>
  </si>
  <si>
    <t>Ballast Water Control Panel</t>
  </si>
  <si>
    <t>Torque Indicator</t>
  </si>
  <si>
    <t xml:space="preserve">Fire door/water tight door monitoring panel </t>
  </si>
  <si>
    <t>For Tugs Including :</t>
  </si>
  <si>
    <t xml:space="preserve">•  Ship Assisting work </t>
  </si>
  <si>
    <t xml:space="preserve">•  Escort work </t>
  </si>
  <si>
    <t xml:space="preserve">•  High fidelity hydrodynamic modeling of tug behaviour </t>
  </si>
  <si>
    <t xml:space="preserve">•  Using custom tug controllers to perform Tug Handling Maneuvering </t>
  </si>
  <si>
    <t xml:space="preserve">•  Making fast and adjusting line length </t>
  </si>
  <si>
    <t xml:space="preserve">•  Making towage transit </t>
  </si>
  <si>
    <t xml:space="preserve">•  Basic rope behaviour under tension </t>
  </si>
  <si>
    <t xml:space="preserve">•  Visualisation with facility to 360° around the horizon </t>
  </si>
  <si>
    <t xml:space="preserve">•  Effect of wind and weather conditions </t>
  </si>
  <si>
    <t xml:space="preserve">•  Push/ Pull action by tug </t>
  </si>
  <si>
    <t xml:space="preserve">•  Procedural training in tug operations </t>
  </si>
  <si>
    <t xml:space="preserve">•  Conning and Maneuvering Station </t>
  </si>
  <si>
    <t>VHF-DSC</t>
  </si>
  <si>
    <t>MF/HF-DSC</t>
  </si>
  <si>
    <t>NBDP</t>
  </si>
  <si>
    <t>Inmarsat-SES</t>
  </si>
  <si>
    <t>NAVTEX</t>
  </si>
  <si>
    <t>EPIRB</t>
  </si>
  <si>
    <t>Fleet 77</t>
  </si>
  <si>
    <t>AIS Sart</t>
  </si>
  <si>
    <t>Portable VHF</t>
  </si>
  <si>
    <t>Battery Panel</t>
  </si>
  <si>
    <t>Remote Distress Alarm Panel</t>
  </si>
  <si>
    <t>Intercom &amp; PA</t>
  </si>
  <si>
    <t xml:space="preserve">Fungsi dasar Navigasi </t>
  </si>
  <si>
    <t xml:space="preserve">Fungsi pengecekan  Perencanaan Rute </t>
  </si>
  <si>
    <t>Fungsi Pengawasan Rute</t>
  </si>
  <si>
    <r>
      <t xml:space="preserve">-  Meningkatkan dan memelihara </t>
    </r>
    <r>
      <rPr>
        <i/>
        <sz val="11"/>
        <color theme="1"/>
        <rFont val="Calibri"/>
        <family val="2"/>
        <scheme val="minor"/>
      </rPr>
      <t>radar display</t>
    </r>
  </si>
  <si>
    <r>
      <t xml:space="preserve">   o Tombol </t>
    </r>
    <r>
      <rPr>
        <i/>
        <sz val="11"/>
        <color theme="1"/>
        <rFont val="Calibri"/>
        <family val="2"/>
        <scheme val="minor"/>
      </rPr>
      <t>Standby – On</t>
    </r>
  </si>
  <si>
    <r>
      <t xml:space="preserve">   o Mengubah </t>
    </r>
    <r>
      <rPr>
        <i/>
        <sz val="11"/>
        <color theme="1"/>
        <rFont val="Calibri"/>
        <family val="2"/>
        <scheme val="minor"/>
      </rPr>
      <t>pulse length</t>
    </r>
  </si>
  <si>
    <r>
      <t xml:space="preserve">   o Menyesuaikan tampilan mode (</t>
    </r>
    <r>
      <rPr>
        <i/>
        <sz val="11"/>
        <color theme="1"/>
        <rFont val="Calibri"/>
        <family val="2"/>
        <scheme val="minor"/>
      </rPr>
      <t>true motion, relative motion – unstabilised, relative motion – stabilized, north up, course up, head up)</t>
    </r>
  </si>
  <si>
    <t xml:space="preserve">   o Meningkatkan dan mengubah skala range</t>
  </si>
  <si>
    <t xml:space="preserve">   o Menentukan CPA dand TCPA</t>
  </si>
  <si>
    <t>      Menentukan posisi yang akurat kapal dengan radar</t>
  </si>
  <si>
    <r>
      <t xml:space="preserve">      Identifikasi bantuan terhadapa radar navigasi dan </t>
    </r>
    <r>
      <rPr>
        <i/>
        <sz val="11"/>
        <color theme="1"/>
        <rFont val="Calibri"/>
        <family val="2"/>
        <scheme val="minor"/>
      </rPr>
      <t>safety</t>
    </r>
  </si>
  <si>
    <t>     Menggunakan Radar untuk menghindari tabarakan atau senggolan</t>
  </si>
  <si>
    <t xml:space="preserve">     Mengamati efek/akibat curah hujan terhadap kemampuan deteksi Radar </t>
  </si>
  <si>
    <t xml:space="preserve">     Meningkatkan dan memelihara tampilan pada ARPA </t>
  </si>
  <si>
    <t xml:space="preserve">     Memperoleh  targets menggunakan fungsi  ARPA </t>
  </si>
  <si>
    <r>
      <t xml:space="preserve">  o Menggunakan </t>
    </r>
    <r>
      <rPr>
        <i/>
        <sz val="11"/>
        <color theme="1"/>
        <rFont val="Calibri"/>
        <family val="2"/>
        <scheme val="minor"/>
      </rPr>
      <t>auto-acquisition zone(s)</t>
    </r>
  </si>
  <si>
    <r>
      <t xml:space="preserve">  o Menghapus</t>
    </r>
    <r>
      <rPr>
        <i/>
        <sz val="11"/>
        <color theme="1"/>
        <rFont val="Calibri"/>
        <family val="2"/>
        <scheme val="minor"/>
      </rPr>
      <t xml:space="preserve"> acquired targets</t>
    </r>
  </si>
  <si>
    <t xml:space="preserve">      Mengamati proses penundaan dalam mendapatkan informasi target</t>
  </si>
  <si>
    <t xml:space="preserve">      Memperoleh informasi target</t>
  </si>
  <si>
    <r>
      <t xml:space="preserve">  o </t>
    </r>
    <r>
      <rPr>
        <i/>
        <sz val="11"/>
        <color theme="1"/>
        <rFont val="Calibri"/>
        <family val="2"/>
        <scheme val="minor"/>
      </rPr>
      <t>Course, speed, CPA, TCPA, BCR etc.</t>
    </r>
  </si>
  <si>
    <r>
      <t xml:space="preserve">      Menggunakan  ARPA untuk membantu menerapkan </t>
    </r>
    <r>
      <rPr>
        <i/>
        <sz val="11"/>
        <color theme="1"/>
        <rFont val="Calibri"/>
        <family val="2"/>
        <scheme val="minor"/>
      </rPr>
      <t>COLREGS</t>
    </r>
  </si>
  <si>
    <r>
      <t xml:space="preserve">      Menggunakan lebih dari satu </t>
    </r>
    <r>
      <rPr>
        <i/>
        <sz val="11"/>
        <color theme="1"/>
        <rFont val="Calibri"/>
        <family val="2"/>
        <scheme val="minor"/>
      </rPr>
      <t xml:space="preserve"> PI line</t>
    </r>
  </si>
  <si>
    <r>
      <t xml:space="preserve">      Interpretasi gerakan sesunguhnya pada kapal dari rekaman </t>
    </r>
    <r>
      <rPr>
        <i/>
        <sz val="11"/>
        <color theme="1"/>
        <rFont val="Calibri"/>
        <family val="2"/>
        <scheme val="minor"/>
      </rPr>
      <t>tracked echo</t>
    </r>
  </si>
  <si>
    <t xml:space="preserve">      Mengamati berbagai bentuk error pada tampilan RADAR/ARPA, termasuk contoh:</t>
  </si>
  <si>
    <t>Visualisasi dapat menampilkan luasan visual sebesar 225° dengan kapal ownship dan kapal target yang dihitung berdasarkan hidrodinamika model kapal, sehingga mampu memberikan tingkat realisme yang sesuai dengan kekuatan, kondisi, objek, situasi, dan tindakan pengguna dari kapal tersebut.</t>
  </si>
  <si>
    <t xml:space="preserve">Indikator rate of Turn </t>
  </si>
  <si>
    <t>Magnetic compass dan Gyro compass repeaters</t>
  </si>
  <si>
    <t>Engine controls termasuk RPM dan thruster control</t>
  </si>
  <si>
    <t>Doppler Log</t>
  </si>
  <si>
    <t>Indikator waktu, kecepatan angin, jarak layar,serta kedalaman</t>
  </si>
  <si>
    <t>Docking view</t>
  </si>
  <si>
    <t xml:space="preserve">Tampilan Kontrol Telegraph (untuk kecepatan mesin dan arah) </t>
  </si>
  <si>
    <t>GPS</t>
  </si>
  <si>
    <t>ECHO Sounder</t>
  </si>
  <si>
    <t>Course Recorder</t>
  </si>
  <si>
    <t>Automatic Identification System (AIS)</t>
  </si>
  <si>
    <t>Anchoring Mooring</t>
  </si>
  <si>
    <t>Rudder Angle Indicator</t>
  </si>
  <si>
    <t>Rate of Turn Indiator</t>
  </si>
  <si>
    <t>RPM Indicators</t>
  </si>
  <si>
    <t>Anemometer</t>
  </si>
  <si>
    <t>Time (simulation time of the day)</t>
  </si>
  <si>
    <t>Doppler Log speeds</t>
  </si>
  <si>
    <t>Visualisasi dapat menampilkan visual kapal tug dan kapal target yang dihitung berdasarkan hidrodinamika model kapal, sehingga mampu memberikan tingkat realisme yang sesuai dengan kekuatan, kondisi, objek, situasi, dan tindakan pengguna dari kapal tersebut.</t>
  </si>
  <si>
    <t>Meliputi :</t>
  </si>
  <si>
    <t>Exercise Data</t>
  </si>
  <si>
    <t>Mode Test</t>
  </si>
  <si>
    <t>Mode Training</t>
  </si>
  <si>
    <t>Ship Selection</t>
  </si>
  <si>
    <t>Requestable Assistant</t>
  </si>
  <si>
    <t>Scoring &amp; Evaluation</t>
  </si>
  <si>
    <t>Object Payload Selection</t>
  </si>
  <si>
    <t>User Privileges</t>
  </si>
  <si>
    <t>Shutdown &amp; Boot Up Automation System</t>
  </si>
  <si>
    <t>Visual 3D</t>
  </si>
  <si>
    <t>Environtment / scenery</t>
  </si>
  <si>
    <t>Camera View</t>
  </si>
  <si>
    <t>2D Lighting and Materials Effect</t>
  </si>
  <si>
    <t>Animation Object</t>
  </si>
  <si>
    <t>Render Surface FX Effect (water, clouds)</t>
  </si>
  <si>
    <t>Inclinometer Visualization (Pitching and Rolling)</t>
  </si>
  <si>
    <t>Objects Payload</t>
  </si>
  <si>
    <t>Objects Collision</t>
  </si>
  <si>
    <t>Vehicle Traffic</t>
  </si>
  <si>
    <t>Physics Calculation</t>
  </si>
  <si>
    <t>Buoyancy Effect</t>
  </si>
  <si>
    <t>3D Sound Effect</t>
  </si>
  <si>
    <t>Frequency Effect</t>
  </si>
  <si>
    <t>1. Port Area</t>
  </si>
  <si>
    <t>Land size 1 x 1 km2</t>
  </si>
  <si>
    <t>2. Ships Model</t>
  </si>
  <si>
    <t>3650 DWT Generic Cargo</t>
  </si>
  <si>
    <t>4180 DWT Full Container Cargo</t>
  </si>
  <si>
    <t>50000 DWT Bulk Carrier</t>
  </si>
  <si>
    <t>3. Static Object</t>
  </si>
  <si>
    <t>Building</t>
  </si>
  <si>
    <t xml:space="preserve">Vehicle </t>
  </si>
  <si>
    <t>Fence</t>
  </si>
  <si>
    <t xml:space="preserve">Trees </t>
  </si>
  <si>
    <t>Human</t>
  </si>
  <si>
    <t>4. Dynamic Object</t>
  </si>
  <si>
    <t>Ship</t>
  </si>
  <si>
    <t>Boat</t>
  </si>
  <si>
    <t>Animal</t>
  </si>
  <si>
    <t>5. Texture</t>
  </si>
  <si>
    <t>Texture</t>
  </si>
  <si>
    <t>Texturing</t>
  </si>
  <si>
    <t>1. Accuracy</t>
  </si>
  <si>
    <t>Object Payload Positioning</t>
  </si>
  <si>
    <t>Weight and Balance</t>
  </si>
  <si>
    <t>Stability on Rolling and Pitching</t>
  </si>
  <si>
    <t>2. Speed</t>
  </si>
  <si>
    <t xml:space="preserve">Meliputi : </t>
  </si>
  <si>
    <t>Simulation Accomplishing</t>
  </si>
  <si>
    <t>Decision Marking of Object Payload Positioning</t>
  </si>
  <si>
    <t>3. Safety</t>
  </si>
  <si>
    <t>Volume and Dimension</t>
  </si>
  <si>
    <t xml:space="preserve">4. Result </t>
  </si>
  <si>
    <t>Passed / Failed</t>
  </si>
  <si>
    <t>Trainee Data Entry</t>
  </si>
  <si>
    <t>Instructor Data Entry</t>
  </si>
  <si>
    <t>Exercise Result Print Out</t>
  </si>
  <si>
    <t>1. PC Instructor</t>
  </si>
  <si>
    <t>2. PC Student</t>
  </si>
  <si>
    <t>3. Projector with Motorized Screen</t>
  </si>
  <si>
    <t>Projector :</t>
  </si>
  <si>
    <t>Bright (Lumens) : 3300</t>
  </si>
  <si>
    <t>Contrast Ratio : 16000:1</t>
  </si>
  <si>
    <t>Resolution : WXGA</t>
  </si>
  <si>
    <t>Lamp &amp; Filter Life (Hours) : Up to 10000</t>
  </si>
  <si>
    <t>Connection : HDMI</t>
  </si>
  <si>
    <t>Power Speaker (W) : 10</t>
  </si>
  <si>
    <t>Power Supply (V) : AC 100 - 240</t>
  </si>
  <si>
    <t>Frequency (Hz) : 50/60</t>
  </si>
  <si>
    <t>Power Consumption (W) : 300</t>
  </si>
  <si>
    <t>Screen Projector Motorized</t>
  </si>
  <si>
    <t>4:3 / Wide Screen</t>
  </si>
  <si>
    <t>Screen Size 2,0 x 1,5 M</t>
  </si>
  <si>
    <t>Remote</t>
  </si>
  <si>
    <t>4. Sound System</t>
  </si>
  <si>
    <t>Indoor</t>
  </si>
  <si>
    <t>Speaker Passive 15 inch</t>
  </si>
  <si>
    <t>Mic Wireless</t>
  </si>
  <si>
    <t>Power Mixer</t>
  </si>
  <si>
    <t>5. Headset</t>
  </si>
  <si>
    <t>Wireless Headphone</t>
  </si>
  <si>
    <t>6. Network System</t>
  </si>
  <si>
    <t>Conduit</t>
  </si>
  <si>
    <t>7. Deck Console and Chair</t>
  </si>
  <si>
    <t>Solid Wood</t>
  </si>
  <si>
    <t>Painting</t>
  </si>
  <si>
    <t>1. Meja Instruktur</t>
  </si>
  <si>
    <t>Ukuran : 120 x 75 x 75 cm</t>
  </si>
  <si>
    <t>Class COD 128</t>
  </si>
  <si>
    <t>2. Kursi Instruktur</t>
  </si>
  <si>
    <t>Ukuran w x d x h = 465 x 610 x 870</t>
  </si>
  <si>
    <t>Frame Finishign : Powder Coating,</t>
  </si>
  <si>
    <t>Frame Colour : Black,</t>
  </si>
  <si>
    <t>Pholstery Material : Fabric</t>
  </si>
  <si>
    <t>3. Almari Dokumen</t>
  </si>
  <si>
    <t>Ukuran 205 x 90 x 40 cm</t>
  </si>
  <si>
    <t>Sliding Glass Doors</t>
  </si>
  <si>
    <t>Material Plat besi bertutup kaca</t>
  </si>
  <si>
    <t>1. Modul CBT : Ship Stability Simulator</t>
  </si>
  <si>
    <t>100 Frame</t>
  </si>
  <si>
    <t>Content Multimedia :</t>
  </si>
  <si>
    <t>Animation Cathegory 2D &amp; 3D</t>
  </si>
  <si>
    <t>Web Based</t>
  </si>
  <si>
    <t>Size 1366 x 1768 pixel</t>
  </si>
  <si>
    <t>Naration / text indonesia version</t>
  </si>
  <si>
    <t>2. Modul CBT : Panduan Praktikum "Ship Stability" (Tutorial)</t>
  </si>
  <si>
    <t>Spesifikasi :</t>
  </si>
  <si>
    <t>WXGA (1280 x 800)</t>
  </si>
  <si>
    <t>3000 Lumens ANSI, 1,7 Kg</t>
  </si>
  <si>
    <t>Screen, 120" wall mounted, motorized</t>
  </si>
  <si>
    <t>Lokal Power Network Distribution</t>
  </si>
  <si>
    <t>ECDIS Keyboard</t>
  </si>
  <si>
    <t>Kelistrikan Instalasi dan Panel Listrik ke dalam gedung</t>
  </si>
  <si>
    <t>GRAND TOTAL</t>
  </si>
  <si>
    <t>- Console Ship Stability</t>
  </si>
  <si>
    <t>- CBT Console</t>
  </si>
  <si>
    <t>Penyekatan ruangan, Mockup &amp; Console</t>
  </si>
  <si>
    <t>5. Multimedia projector with Motorized Screen</t>
  </si>
  <si>
    <t>PENGADAAN SIMULATOR BRIDGE, TUG AND SHIP STABILITY</t>
  </si>
  <si>
    <t>TAHUN ANGGARAN 2022</t>
  </si>
  <si>
    <t>SUB TOTAL A</t>
  </si>
  <si>
    <t>SUB TOTAL B</t>
  </si>
  <si>
    <t>SUB TOTAL C</t>
  </si>
  <si>
    <t>3 LCD Technology, short shrow</t>
  </si>
  <si>
    <t>Short shrow</t>
  </si>
  <si>
    <t>USB Keyboard + mouse</t>
  </si>
  <si>
    <t>UTP Cable Cat 6</t>
  </si>
  <si>
    <t>CCTV 8 Camera min 2MP</t>
  </si>
  <si>
    <t xml:space="preserve">Projector 3800ansi lumen, WXGA, </t>
  </si>
  <si>
    <t>Mouse wireless</t>
  </si>
  <si>
    <t>SSD 1TB</t>
  </si>
  <si>
    <t>MONITOR : 23,8 inchi</t>
  </si>
  <si>
    <t>Switch Hub Gigabit</t>
  </si>
  <si>
    <t xml:space="preserve">Memory : 16GB </t>
  </si>
  <si>
    <t xml:space="preserve">Memory : 32GB </t>
  </si>
  <si>
    <t>Monitor 23,8 inchi</t>
  </si>
  <si>
    <t>Processor Type : Intel Core I7 minimal Gen 10/ Intel Xeon</t>
  </si>
  <si>
    <t>Printer (print, scan, copy, wifi)</t>
  </si>
  <si>
    <t>UPS 40 KVA</t>
  </si>
  <si>
    <t xml:space="preserve">Processor Type : Intel Core I7 minimal Gen 10/ Intel Xeon </t>
  </si>
  <si>
    <t>VGA : 5GB</t>
  </si>
  <si>
    <t xml:space="preserve">3. PC Set </t>
  </si>
  <si>
    <t xml:space="preserve">4. Computer System for Instructure </t>
  </si>
  <si>
    <t>PC DESKTOP
Intel I Core 7 Gen 10/ Intel Xeon 
RAM 32GB 
SSD 1TB 
VGA 5GB
Windows 11 (64bit)
USB Keyboard Mouse
Monitor 23,8 inchi
Garansi 3 Tahun</t>
  </si>
  <si>
    <t>PC DESKTOP
Intel I Core 7 Gen 10/ Intel Xeon 
RAM 16GB 
SSD 1TB 
VGA 5GB
Windows 11 (64bit)
USB Keyboard Mouse
Garansi 3 Tahun</t>
  </si>
  <si>
    <t>PC DESKTOP
Intel I Core 7 Gen 10/ Intel Xeon 
RAM 32GB 
SSD 1TB 
VGA 4GB
Windows 11 (64bit)
USB Keyboard Mouse
Garansi 3 Tahun</t>
  </si>
  <si>
    <t xml:space="preserve">OS  Windows 11 </t>
  </si>
  <si>
    <t>PC DESKTOP
Intel I Core 7 Gen 10/ Intel Xeon 
RAM 16GB 
SSD 1TB 
VGA 5GB
Windows 11 (64bit)
USB Keyboard Mouse
Monitor 23,8 inchi
Garansi 3 Tahun</t>
  </si>
  <si>
    <r>
      <t xml:space="preserve">Modul penilaian didesain berdasarkan kemampuan dari peserta pelatihan,  Sistem penilaian ini didasarkan pada kemampuan individu  untuk menimbang dan berprilaku sesuai kebutuhan operasional dilapangan secara </t>
    </r>
    <r>
      <rPr>
        <i/>
        <sz val="11"/>
        <color theme="1"/>
        <rFont val="Calibri"/>
        <family val="2"/>
        <scheme val="minor"/>
      </rPr>
      <t xml:space="preserve">'real time' </t>
    </r>
    <r>
      <rPr>
        <sz val="11"/>
        <color theme="1"/>
        <rFont val="Calibri"/>
        <family val="2"/>
        <scheme val="minor"/>
      </rPr>
      <t xml:space="preserve">
Moda pembelajaran ini menggunakan berbagai metode penilaian dalam bentuk angka</t>
    </r>
    <r>
      <rPr>
        <i/>
        <sz val="11"/>
        <color theme="1"/>
        <rFont val="Calibri"/>
        <family val="2"/>
        <scheme val="minor"/>
      </rPr>
      <t xml:space="preserve"> </t>
    </r>
    <r>
      <rPr>
        <sz val="11"/>
        <color theme="1"/>
        <rFont val="Calibri"/>
        <family val="2"/>
        <scheme val="minor"/>
      </rPr>
      <t xml:space="preserve">untuk menilai dan mengukur kemampuan dari setiap peserta pelatihan.
</t>
    </r>
  </si>
  <si>
    <r>
      <t>-  Mampu memahami karateristik</t>
    </r>
    <r>
      <rPr>
        <i/>
        <sz val="11"/>
        <color theme="1"/>
        <rFont val="Calibri"/>
        <family val="2"/>
        <scheme val="minor"/>
      </rPr>
      <t xml:space="preserve"> Radar LOTS</t>
    </r>
    <r>
      <rPr>
        <sz val="11"/>
        <color theme="1"/>
        <rFont val="Calibri"/>
        <family val="2"/>
        <scheme val="minor"/>
      </rPr>
      <t xml:space="preserve"> dan faktor yang mempengaruhi kemampuan kerjanya </t>
    </r>
  </si>
  <si>
    <r>
      <t xml:space="preserve">   o Menyesuaikan kontrol untuk mendapatkan gambar yang optimal (</t>
    </r>
    <r>
      <rPr>
        <i/>
        <sz val="11"/>
        <color theme="1"/>
        <rFont val="Calibri"/>
        <family val="2"/>
        <scheme val="minor"/>
      </rPr>
      <t>tuning, gain</t>
    </r>
    <r>
      <rPr>
        <sz val="11"/>
        <color theme="1"/>
        <rFont val="Calibri"/>
        <family val="2"/>
        <scheme val="minor"/>
      </rPr>
      <t>)</t>
    </r>
  </si>
  <si>
    <r>
      <t xml:space="preserve">   o Menyesuaikan kontrol tampilan (</t>
    </r>
    <r>
      <rPr>
        <i/>
        <sz val="11"/>
        <color theme="1"/>
        <rFont val="Calibri"/>
        <family val="2"/>
        <scheme val="minor"/>
      </rPr>
      <t>brilliance, range selector, range ring, VRM, EBL, heading marker, anti-clutter</t>
    </r>
    <r>
      <rPr>
        <sz val="11"/>
        <color theme="1"/>
        <rFont val="Calibri"/>
        <family val="2"/>
        <scheme val="minor"/>
      </rPr>
      <t>)</t>
    </r>
  </si>
  <si>
    <r>
      <t xml:space="preserve">   o Verifikasi </t>
    </r>
    <r>
      <rPr>
        <i/>
        <sz val="11"/>
        <color theme="1"/>
        <rFont val="Calibri"/>
        <family val="2"/>
        <scheme val="minor"/>
      </rPr>
      <t>input compass</t>
    </r>
    <r>
      <rPr>
        <sz val="11"/>
        <color theme="1"/>
        <rFont val="Calibri"/>
        <family val="2"/>
        <scheme val="minor"/>
      </rPr>
      <t xml:space="preserve"> untuk tampilan yang relatif stabil, </t>
    </r>
    <r>
      <rPr>
        <i/>
        <sz val="11"/>
        <color theme="1"/>
        <rFont val="Calibri"/>
        <family val="2"/>
        <scheme val="minor"/>
      </rPr>
      <t>compass</t>
    </r>
    <r>
      <rPr>
        <sz val="11"/>
        <color theme="1"/>
        <rFont val="Calibri"/>
        <family val="2"/>
        <scheme val="minor"/>
      </rPr>
      <t xml:space="preserve"> dan </t>
    </r>
    <r>
      <rPr>
        <i/>
        <sz val="11"/>
        <color theme="1"/>
        <rFont val="Calibri"/>
        <family val="2"/>
        <scheme val="minor"/>
      </rPr>
      <t>log input</t>
    </r>
    <r>
      <rPr>
        <sz val="11"/>
        <color theme="1"/>
        <rFont val="Calibri"/>
        <family val="2"/>
        <scheme val="minor"/>
      </rPr>
      <t xml:space="preserve"> untuk tampilan gerakan yang sesungguhnya</t>
    </r>
  </si>
  <si>
    <r>
      <t xml:space="preserve">   o Menggunakan fungsi  </t>
    </r>
    <r>
      <rPr>
        <i/>
        <sz val="11"/>
        <color theme="1"/>
        <rFont val="Calibri"/>
        <family val="2"/>
        <scheme val="minor"/>
      </rPr>
      <t>centre offLot, centre reLot</t>
    </r>
    <r>
      <rPr>
        <sz val="11"/>
        <color theme="1"/>
        <rFont val="Calibri"/>
        <family val="2"/>
        <scheme val="minor"/>
      </rPr>
      <t xml:space="preserve"> </t>
    </r>
  </si>
  <si>
    <r>
      <t xml:space="preserve">   o Mengukur </t>
    </r>
    <r>
      <rPr>
        <i/>
        <sz val="11"/>
        <color theme="1"/>
        <rFont val="Calibri"/>
        <family val="2"/>
        <scheme val="minor"/>
      </rPr>
      <t>ranges</t>
    </r>
    <r>
      <rPr>
        <sz val="11"/>
        <color theme="1"/>
        <rFont val="Calibri"/>
        <family val="2"/>
        <scheme val="minor"/>
      </rPr>
      <t xml:space="preserve"> dan</t>
    </r>
    <r>
      <rPr>
        <i/>
        <sz val="11"/>
        <color theme="1"/>
        <rFont val="Calibri"/>
        <family val="2"/>
        <scheme val="minor"/>
      </rPr>
      <t xml:space="preserve"> bearings</t>
    </r>
  </si>
  <si>
    <r>
      <t xml:space="preserve">      Menunjukkan </t>
    </r>
    <r>
      <rPr>
        <i/>
        <sz val="11"/>
        <color theme="1"/>
        <rFont val="Calibri"/>
        <family val="2"/>
        <scheme val="minor"/>
      </rPr>
      <t>manual radar plotting</t>
    </r>
    <r>
      <rPr>
        <sz val="11"/>
        <color theme="1"/>
        <rFont val="Calibri"/>
        <family val="2"/>
        <scheme val="minor"/>
      </rPr>
      <t>:</t>
    </r>
  </si>
  <si>
    <r>
      <t xml:space="preserve">   o Menentukan </t>
    </r>
    <r>
      <rPr>
        <i/>
        <sz val="11"/>
        <color theme="1"/>
        <rFont val="Calibri"/>
        <family val="2"/>
        <scheme val="minor"/>
      </rPr>
      <t>course, speed</t>
    </r>
    <r>
      <rPr>
        <sz val="11"/>
        <color theme="1"/>
        <rFont val="Calibri"/>
        <family val="2"/>
        <scheme val="minor"/>
      </rPr>
      <t xml:space="preserve"> dan aspek kapal lainnya</t>
    </r>
  </si>
  <si>
    <r>
      <t xml:space="preserve">     Menggunakan  </t>
    </r>
    <r>
      <rPr>
        <i/>
        <sz val="11"/>
        <color theme="1"/>
        <rFont val="Calibri"/>
        <family val="2"/>
        <scheme val="minor"/>
      </rPr>
      <t>parallel indexing</t>
    </r>
    <r>
      <rPr>
        <sz val="11"/>
        <color theme="1"/>
        <rFont val="Calibri"/>
        <family val="2"/>
        <scheme val="minor"/>
      </rPr>
      <t xml:space="preserve"> pada radar navigasi</t>
    </r>
  </si>
  <si>
    <r>
      <t xml:space="preserve">     Identifikasi </t>
    </r>
    <r>
      <rPr>
        <i/>
        <sz val="11"/>
        <color theme="1"/>
        <rFont val="Calibri"/>
        <family val="2"/>
        <scheme val="minor"/>
      </rPr>
      <t>blind area</t>
    </r>
    <r>
      <rPr>
        <sz val="11"/>
        <color theme="1"/>
        <rFont val="Calibri"/>
        <family val="2"/>
        <scheme val="minor"/>
      </rPr>
      <t xml:space="preserve">s dan </t>
    </r>
    <r>
      <rPr>
        <i/>
        <sz val="11"/>
        <color theme="1"/>
        <rFont val="Calibri"/>
        <family val="2"/>
        <scheme val="minor"/>
      </rPr>
      <t>shadow areas</t>
    </r>
  </si>
  <si>
    <r>
      <t xml:space="preserve">     Mengamati bagaimana  </t>
    </r>
    <r>
      <rPr>
        <i/>
        <sz val="11"/>
        <color theme="1"/>
        <rFont val="Calibri"/>
        <family val="2"/>
        <scheme val="minor"/>
      </rPr>
      <t>clutter</t>
    </r>
    <r>
      <rPr>
        <sz val="11"/>
        <color theme="1"/>
        <rFont val="Calibri"/>
        <family val="2"/>
        <scheme val="minor"/>
      </rPr>
      <t xml:space="preserve"> menutupi targets (sea clutter, rain clutter)</t>
    </r>
  </si>
  <si>
    <r>
      <t xml:space="preserve">      Mengamati dan interpretasi </t>
    </r>
    <r>
      <rPr>
        <i/>
        <sz val="11"/>
        <color theme="1"/>
        <rFont val="Calibri"/>
        <family val="2"/>
        <scheme val="minor"/>
      </rPr>
      <t xml:space="preserve">True vectors </t>
    </r>
    <r>
      <rPr>
        <sz val="11"/>
        <color theme="1"/>
        <rFont val="Calibri"/>
        <family val="2"/>
        <scheme val="minor"/>
      </rPr>
      <t xml:space="preserve">dan </t>
    </r>
    <r>
      <rPr>
        <i/>
        <sz val="11"/>
        <color theme="1"/>
        <rFont val="Calibri"/>
        <family val="2"/>
        <scheme val="minor"/>
      </rPr>
      <t>Relative vectors</t>
    </r>
  </si>
  <si>
    <r>
      <t xml:space="preserve">      Menggunakan tampilan </t>
    </r>
    <r>
      <rPr>
        <i/>
        <sz val="11"/>
        <color theme="1"/>
        <rFont val="Calibri"/>
        <family val="2"/>
        <scheme val="minor"/>
      </rPr>
      <t>target history</t>
    </r>
    <r>
      <rPr>
        <sz val="11"/>
        <color theme="1"/>
        <rFont val="Calibri"/>
        <family val="2"/>
        <scheme val="minor"/>
      </rPr>
      <t xml:space="preserve"> </t>
    </r>
  </si>
  <si>
    <r>
      <t xml:space="preserve">      Mengamati dan intrepertasi peringantan dan </t>
    </r>
    <r>
      <rPr>
        <i/>
        <sz val="11"/>
        <color theme="1"/>
        <rFont val="Calibri"/>
        <family val="2"/>
        <scheme val="minor"/>
      </rPr>
      <t>alarm</t>
    </r>
    <r>
      <rPr>
        <sz val="11"/>
        <color theme="1"/>
        <rFont val="Calibri"/>
        <family val="2"/>
        <scheme val="minor"/>
      </rPr>
      <t xml:space="preserve"> yang terhubung ke fungsi Radar dan ARPA </t>
    </r>
  </si>
  <si>
    <r>
      <t xml:space="preserve">      Menggunakan layar </t>
    </r>
    <r>
      <rPr>
        <i/>
        <sz val="11"/>
        <color theme="1"/>
        <rFont val="Calibri"/>
        <family val="2"/>
        <scheme val="minor"/>
      </rPr>
      <t>performance</t>
    </r>
    <r>
      <rPr>
        <sz val="11"/>
        <color theme="1"/>
        <rFont val="Calibri"/>
        <family val="2"/>
        <scheme val="minor"/>
      </rPr>
      <t xml:space="preserve"> </t>
    </r>
  </si>
  <si>
    <r>
      <t xml:space="preserve">      </t>
    </r>
    <r>
      <rPr>
        <i/>
        <sz val="11"/>
        <color theme="1"/>
        <rFont val="Calibri"/>
        <family val="2"/>
        <scheme val="minor"/>
      </rPr>
      <t>Lot up</t>
    </r>
    <r>
      <rPr>
        <sz val="11"/>
        <color theme="1"/>
        <rFont val="Calibri"/>
        <family val="2"/>
        <scheme val="minor"/>
      </rPr>
      <t xml:space="preserve"> dand menggunakan</t>
    </r>
    <r>
      <rPr>
        <i/>
        <sz val="11"/>
        <color theme="1"/>
        <rFont val="Calibri"/>
        <family val="2"/>
        <scheme val="minor"/>
      </rPr>
      <t xml:space="preserve"> PI line</t>
    </r>
  </si>
  <si>
    <r>
      <t xml:space="preserve">      Menggunakan fungsi </t>
    </r>
    <r>
      <rPr>
        <i/>
        <sz val="11"/>
        <color theme="1"/>
        <rFont val="Calibri"/>
        <family val="2"/>
        <scheme val="minor"/>
      </rPr>
      <t>Nav Marks</t>
    </r>
    <r>
      <rPr>
        <sz val="11"/>
        <color theme="1"/>
        <rFont val="Calibri"/>
        <family val="2"/>
        <scheme val="minor"/>
      </rPr>
      <t xml:space="preserve"> </t>
    </r>
  </si>
  <si>
    <r>
      <t xml:space="preserve">   o </t>
    </r>
    <r>
      <rPr>
        <i/>
        <sz val="11"/>
        <color theme="1"/>
        <rFont val="Calibri"/>
        <family val="2"/>
        <scheme val="minor"/>
      </rPr>
      <t>Heading marker error, variable range marker, gyro error</t>
    </r>
    <r>
      <rPr>
        <sz val="11"/>
        <color theme="1"/>
        <rFont val="Calibri"/>
        <family val="2"/>
        <scheme val="minor"/>
      </rPr>
      <t xml:space="preserve"> dan lain-lainnya</t>
    </r>
  </si>
  <si>
    <r>
      <t xml:space="preserve">      Mengamati faktor yang disebabkan oleh kesalahan interpretasi pada gambar radar seperti </t>
    </r>
    <r>
      <rPr>
        <i/>
        <sz val="11"/>
        <color theme="1"/>
        <rFont val="Calibri"/>
        <family val="2"/>
        <scheme val="minor"/>
      </rPr>
      <t xml:space="preserve">interference, side echoes, multiple echoes, second trace echoes, </t>
    </r>
    <r>
      <rPr>
        <sz val="11"/>
        <color theme="1"/>
        <rFont val="Calibri"/>
        <family val="2"/>
        <scheme val="minor"/>
      </rPr>
      <t>dan lain-lainnya</t>
    </r>
  </si>
  <si>
    <r>
      <t xml:space="preserve">Kontrol </t>
    </r>
    <r>
      <rPr>
        <sz val="11"/>
        <color theme="1"/>
        <rFont val="Calibri"/>
        <family val="2"/>
        <scheme val="minor"/>
      </rPr>
      <t>Rudder dan indikator</t>
    </r>
  </si>
  <si>
    <r>
      <t xml:space="preserve">Tampilan kendali  lampu navigasi dari </t>
    </r>
    <r>
      <rPr>
        <sz val="11"/>
        <color theme="1"/>
        <rFont val="Calibri"/>
        <family val="2"/>
        <scheme val="minor"/>
      </rPr>
      <t xml:space="preserve">Own ship </t>
    </r>
  </si>
  <si>
    <r>
      <t xml:space="preserve">Kontrol pada </t>
    </r>
    <r>
      <rPr>
        <sz val="11"/>
        <color theme="1"/>
        <rFont val="Calibri"/>
        <family val="2"/>
        <scheme val="minor"/>
      </rPr>
      <t>Own Ship Fog Horn (secara Auto/Manual)</t>
    </r>
  </si>
  <si>
    <r>
      <t>Tampilan p</t>
    </r>
    <r>
      <rPr>
        <sz val="11"/>
        <color theme="1"/>
        <rFont val="Calibri"/>
        <family val="2"/>
        <scheme val="minor"/>
      </rPr>
      <t>ilot card dan karakteristik Manuver dari kapal yang digunakan</t>
    </r>
  </si>
  <si>
    <r>
      <t xml:space="preserve">Panel  </t>
    </r>
    <r>
      <rPr>
        <sz val="11"/>
        <color theme="1"/>
        <rFont val="Calibri"/>
        <family val="2"/>
        <scheme val="minor"/>
      </rPr>
      <t xml:space="preserve">Engine Alarm </t>
    </r>
  </si>
  <si>
    <r>
      <t xml:space="preserve">Panel </t>
    </r>
    <r>
      <rPr>
        <sz val="11"/>
        <color theme="1"/>
        <rFont val="Calibri"/>
        <family val="2"/>
        <scheme val="minor"/>
      </rPr>
      <t xml:space="preserve">Engine Control </t>
    </r>
  </si>
  <si>
    <t>HARGA PERKIRAAN SENDIRI (HPS)</t>
  </si>
  <si>
    <t>PC DESKTOP
Intel I Core 5 minimal Gen 10 
RAM 16GB 
SSD 1TB 
USB Keyboard Mouse
Windows 11 (64bit)
Garansi 3 Tahun</t>
  </si>
  <si>
    <t>PC DESKTOP
Intel I Core 5 minimal Gen 10
RAM 16GB 
SSD 1TB 
USB Keyboard Mouse
Windows 11 (64bit)
Garansi 3 Tahun</t>
  </si>
  <si>
    <t>PC DESKTOP
Intel I Core 5 minimal Gen 10 
RAM 16GB 
SSD 1TB 
VGA 2GB
USB Keyboard Mouse
Windows 11 (64bit)
Garansi 3 Tahun</t>
  </si>
  <si>
    <t>PC DESKTOP
Intel I Core 5 minimal Gen 10 
RAM 16GB 
SSD 1TB 
USB Keyboard Mouse
Windows 11(64bit)
Garansi 3 Tahun</t>
  </si>
  <si>
    <t>ARI</t>
  </si>
  <si>
    <t>ULTRA</t>
  </si>
  <si>
    <t>HARGA SATUAN
(Rp)</t>
  </si>
  <si>
    <t>HARGA TOTAL
(Rp)</t>
  </si>
  <si>
    <t>SUMBER REFERENSI</t>
  </si>
  <si>
    <t>HPS PPK</t>
  </si>
  <si>
    <t>HASIL REVIU HPS TIM ITJEN</t>
  </si>
  <si>
    <t>SELISIH
(Rp)</t>
  </si>
  <si>
    <r>
      <t xml:space="preserve">   </t>
    </r>
    <r>
      <rPr>
        <b/>
        <sz val="10"/>
        <color theme="1"/>
        <rFont val="Arial"/>
        <family val="2"/>
      </rPr>
      <t>No.</t>
    </r>
  </si>
  <si>
    <t>Uraian Pekerjaan</t>
  </si>
  <si>
    <t>Jlh.</t>
  </si>
  <si>
    <t>Sat.</t>
  </si>
  <si>
    <t>Harga Satuan</t>
  </si>
  <si>
    <t>Pengadaan Sarana Penunjang Diklat Transportasi Laut Full Mission Ship Simulator (FMSS)</t>
  </si>
  <si>
    <t>Paket</t>
  </si>
  <si>
    <t>Garansi 3 Tahun</t>
  </si>
  <si>
    <t>Keterangan</t>
  </si>
  <si>
    <t>HPS 
(Rp)</t>
  </si>
  <si>
    <t>Hasil Reviu
(Rp)</t>
  </si>
  <si>
    <t>Selisih
(Rp)</t>
  </si>
  <si>
    <t>1. Sumber Acuan Harga berdasarkan Distributor tahun 2022;
2. Hasil Reviu sudah di tambah dengan PPN 10%.</t>
  </si>
  <si>
    <t>PC DESKTOP
Intel I Core 5 minimal Gen 10 
RAM 16GB 
SSD 1TB 
VGA 2GB
USB Keyboard Mouse
Windows 11 (64bit)
Garansi 3 Tahun</t>
  </si>
  <si>
    <t>PPN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</si>
</sst>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_-[$Rp-421]* #,##0.00_-;\-[$Rp-421]* #,##0.00_-;_-[$Rp-421]* &quot;-&quot;??_-;_-@_-"/>
  </numFmts>
  <fonts count="12" x14ac:knownFonts="1">
    <font>
      <sz val="11"/>
      <color theme="1"/>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b/>
      <sz val="14"/>
      <color theme="1"/>
      <name val="Calibri"/>
      <family val="2"/>
      <scheme val="minor"/>
    </font>
    <font>
      <sz val="11"/>
      <color theme="1"/>
      <name val="Calibri"/>
      <family val="2"/>
      <scheme val="minor"/>
    </font>
    <font>
      <b/>
      <u/>
      <sz val="11"/>
      <color theme="1"/>
      <name val="Calibri"/>
      <family val="2"/>
      <scheme val="minor"/>
    </font>
    <font>
      <b/>
      <sz val="11"/>
      <color theme="1"/>
      <name val="Calibri"/>
      <family val="2"/>
    </font>
    <font>
      <sz val="10"/>
      <color rgb="FF000000"/>
      <name val="Arial"/>
      <family val="2"/>
    </font>
    <font>
      <b/>
      <sz val="10"/>
      <color theme="1"/>
      <name val="Arial"/>
      <family val="2"/>
    </font>
    <font>
      <b/>
      <sz val="10"/>
      <color rgb="FF00000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ck">
        <color indexed="64"/>
      </bottom>
      <diagonal/>
    </border>
  </borders>
  <cellStyleXfs count="2">
    <xf numFmtId="0" fontId="0" fillId="0" borderId="0"/>
    <xf numFmtId="164" fontId="5" fillId="0" borderId="0" applyFont="0" applyFill="0" applyBorder="0" applyAlignment="0" applyProtection="0"/>
  </cellStyleXfs>
  <cellXfs count="269">
    <xf numFmtId="0" fontId="0" fillId="0" borderId="0" xfId="0"/>
    <xf numFmtId="0" fontId="0" fillId="2" borderId="5" xfId="0" applyFont="1" applyFill="1" applyBorder="1" applyAlignment="1">
      <alignment horizontal="center"/>
    </xf>
    <xf numFmtId="0" fontId="0" fillId="2" borderId="2" xfId="0" applyFont="1" applyFill="1" applyBorder="1"/>
    <xf numFmtId="0" fontId="0" fillId="2" borderId="2" xfId="0" applyFont="1" applyFill="1" applyBorder="1" applyAlignment="1">
      <alignment wrapText="1"/>
    </xf>
    <xf numFmtId="0" fontId="1" fillId="2" borderId="2" xfId="0" applyFont="1" applyFill="1" applyBorder="1"/>
    <xf numFmtId="0" fontId="0" fillId="2" borderId="0" xfId="0" quotePrefix="1" applyFont="1" applyFill="1" applyBorder="1" applyAlignment="1">
      <alignment horizontal="right"/>
    </xf>
    <xf numFmtId="0" fontId="0" fillId="2" borderId="0" xfId="0" applyFont="1" applyFill="1" applyBorder="1"/>
    <xf numFmtId="0" fontId="6" fillId="2" borderId="0" xfId="0" applyFont="1" applyFill="1" applyBorder="1"/>
    <xf numFmtId="0" fontId="1" fillId="2" borderId="0" xfId="0" applyFont="1" applyFill="1" applyBorder="1" applyAlignment="1">
      <alignment horizontal="right"/>
    </xf>
    <xf numFmtId="0" fontId="0" fillId="2" borderId="0" xfId="0" applyFont="1" applyFill="1" applyBorder="1" applyAlignment="1">
      <alignment horizontal="left" wrapText="1"/>
    </xf>
    <xf numFmtId="0" fontId="0" fillId="2" borderId="0" xfId="0" applyFont="1" applyFill="1" applyBorder="1" applyAlignment="1">
      <alignment horizontal="left"/>
    </xf>
    <xf numFmtId="0" fontId="3" fillId="2" borderId="4" xfId="0" applyFont="1" applyFill="1" applyBorder="1" applyAlignment="1">
      <alignment horizontal="left" vertical="center"/>
    </xf>
    <xf numFmtId="0" fontId="1" fillId="2" borderId="10" xfId="0" applyFont="1" applyFill="1" applyBorder="1" applyAlignment="1">
      <alignment horizontal="center"/>
    </xf>
    <xf numFmtId="0" fontId="1" fillId="2" borderId="4" xfId="0" applyFont="1" applyFill="1" applyBorder="1"/>
    <xf numFmtId="0" fontId="1" fillId="2" borderId="0" xfId="0" applyFont="1" applyFill="1" applyBorder="1"/>
    <xf numFmtId="0" fontId="2" fillId="2" borderId="2" xfId="0" quotePrefix="1" applyFont="1" applyFill="1" applyBorder="1" applyAlignment="1">
      <alignment vertical="top" wrapText="1"/>
    </xf>
    <xf numFmtId="0" fontId="1" fillId="2" borderId="0" xfId="0" quotePrefix="1" applyFont="1" applyFill="1" applyBorder="1" applyAlignment="1">
      <alignment horizontal="center"/>
    </xf>
    <xf numFmtId="165" fontId="0" fillId="2" borderId="5" xfId="1" applyNumberFormat="1" applyFont="1" applyFill="1" applyBorder="1" applyAlignment="1">
      <alignment horizontal="center"/>
    </xf>
    <xf numFmtId="0" fontId="0" fillId="2" borderId="10" xfId="0" applyFont="1" applyFill="1" applyBorder="1" applyAlignment="1">
      <alignment horizontal="center"/>
    </xf>
    <xf numFmtId="0" fontId="0" fillId="2" borderId="4" xfId="0" applyFont="1" applyFill="1" applyBorder="1"/>
    <xf numFmtId="0" fontId="6" fillId="2" borderId="4" xfId="0" applyFont="1" applyFill="1" applyBorder="1"/>
    <xf numFmtId="0" fontId="0" fillId="2" borderId="0" xfId="0" applyFont="1" applyFill="1" applyBorder="1" applyAlignment="1">
      <alignment horizontal="right"/>
    </xf>
    <xf numFmtId="0" fontId="1" fillId="2" borderId="0" xfId="0" quotePrefix="1" applyFont="1" applyFill="1" applyBorder="1" applyAlignment="1">
      <alignment horizontal="right"/>
    </xf>
    <xf numFmtId="0" fontId="0" fillId="2" borderId="2" xfId="0" applyFont="1" applyFill="1" applyBorder="1" applyAlignment="1">
      <alignment vertical="center" wrapText="1"/>
    </xf>
    <xf numFmtId="0" fontId="0" fillId="2" borderId="2" xfId="0" applyFont="1" applyFill="1" applyBorder="1" applyAlignment="1">
      <alignment vertical="center"/>
    </xf>
    <xf numFmtId="0" fontId="0" fillId="2" borderId="2" xfId="0" applyFont="1" applyFill="1" applyBorder="1" applyAlignment="1">
      <alignment vertical="top"/>
    </xf>
    <xf numFmtId="0" fontId="0" fillId="2" borderId="2" xfId="0" quotePrefix="1" applyFont="1" applyFill="1" applyBorder="1"/>
    <xf numFmtId="0" fontId="0" fillId="2" borderId="1" xfId="0" applyFont="1" applyFill="1" applyBorder="1" applyAlignment="1"/>
    <xf numFmtId="0" fontId="0" fillId="2" borderId="4" xfId="0" applyFont="1" applyFill="1" applyBorder="1" applyAlignment="1">
      <alignment horizontal="left"/>
    </xf>
    <xf numFmtId="0" fontId="0" fillId="2" borderId="5" xfId="0" applyFont="1" applyFill="1" applyBorder="1"/>
    <xf numFmtId="0" fontId="0" fillId="2" borderId="2" xfId="0" applyFont="1" applyFill="1" applyBorder="1" applyAlignment="1">
      <alignment horizontal="center"/>
    </xf>
    <xf numFmtId="0" fontId="0" fillId="2" borderId="2" xfId="0" applyFont="1" applyFill="1" applyBorder="1" applyAlignment="1">
      <alignment horizontal="left"/>
    </xf>
    <xf numFmtId="0" fontId="1" fillId="2" borderId="5" xfId="0" applyFont="1" applyFill="1" applyBorder="1" applyAlignment="1">
      <alignment horizontal="center"/>
    </xf>
    <xf numFmtId="0" fontId="0" fillId="2" borderId="1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0" xfId="0" quotePrefix="1" applyFont="1" applyFill="1" applyBorder="1"/>
    <xf numFmtId="0" fontId="0" fillId="2" borderId="2" xfId="0" applyFont="1" applyFill="1" applyBorder="1" applyAlignment="1">
      <alignment vertical="top" wrapText="1"/>
    </xf>
    <xf numFmtId="0" fontId="0" fillId="2" borderId="2" xfId="0" quotePrefix="1" applyFont="1" applyFill="1" applyBorder="1" applyAlignment="1">
      <alignment vertical="top" wrapText="1"/>
    </xf>
    <xf numFmtId="0" fontId="0" fillId="2" borderId="5" xfId="0" applyFont="1" applyFill="1" applyBorder="1" applyAlignment="1">
      <alignment horizontal="center" vertical="top"/>
    </xf>
    <xf numFmtId="0" fontId="0" fillId="2" borderId="2" xfId="0" applyFont="1" applyFill="1" applyBorder="1" applyAlignment="1">
      <alignment horizontal="justify" vertical="top" wrapText="1"/>
    </xf>
    <xf numFmtId="0" fontId="0" fillId="2" borderId="0" xfId="0" quotePrefix="1" applyFont="1" applyFill="1" applyBorder="1" applyAlignment="1">
      <alignment horizontal="center"/>
    </xf>
    <xf numFmtId="0" fontId="0" fillId="2" borderId="2" xfId="0" quotePrefix="1" applyFont="1" applyFill="1" applyBorder="1" applyAlignment="1">
      <alignment horizontal="justify" vertical="top"/>
    </xf>
    <xf numFmtId="0" fontId="0" fillId="2" borderId="2" xfId="0" applyFont="1" applyFill="1" applyBorder="1" applyAlignment="1">
      <alignment horizontal="justify" vertical="top"/>
    </xf>
    <xf numFmtId="0" fontId="3" fillId="2" borderId="0" xfId="0" quotePrefix="1" applyFont="1" applyFill="1" applyBorder="1" applyAlignment="1">
      <alignment horizontal="right"/>
    </xf>
    <xf numFmtId="0" fontId="6" fillId="2" borderId="4" xfId="0" applyFont="1" applyFill="1" applyBorder="1" applyAlignment="1"/>
    <xf numFmtId="0" fontId="6" fillId="2" borderId="0" xfId="0" applyFont="1" applyFill="1" applyBorder="1" applyAlignment="1"/>
    <xf numFmtId="0" fontId="6" fillId="2" borderId="2" xfId="0" applyFont="1" applyFill="1" applyBorder="1" applyAlignment="1"/>
    <xf numFmtId="0" fontId="1" fillId="2" borderId="0" xfId="0" applyFont="1" applyFill="1" applyBorder="1" applyAlignment="1">
      <alignment horizontal="left"/>
    </xf>
    <xf numFmtId="0" fontId="1" fillId="2" borderId="2" xfId="0" applyFont="1" applyFill="1" applyBorder="1" applyAlignment="1">
      <alignment horizontal="left"/>
    </xf>
    <xf numFmtId="0" fontId="6" fillId="2" borderId="4" xfId="0" applyFont="1" applyFill="1" applyBorder="1" applyAlignment="1">
      <alignment horizontal="left"/>
    </xf>
    <xf numFmtId="0" fontId="6" fillId="2" borderId="0" xfId="0" applyFont="1" applyFill="1" applyBorder="1" applyAlignment="1">
      <alignment horizontal="left"/>
    </xf>
    <xf numFmtId="165" fontId="0" fillId="2" borderId="5" xfId="1" applyNumberFormat="1" applyFont="1" applyFill="1" applyBorder="1" applyAlignment="1">
      <alignment horizontal="center" vertical="top"/>
    </xf>
    <xf numFmtId="165" fontId="0" fillId="2" borderId="5" xfId="1" applyNumberFormat="1" applyFont="1" applyFill="1" applyBorder="1"/>
    <xf numFmtId="165" fontId="0" fillId="2" borderId="2" xfId="1" applyNumberFormat="1" applyFont="1" applyFill="1" applyBorder="1" applyAlignment="1">
      <alignment horizontal="center"/>
    </xf>
    <xf numFmtId="165" fontId="0" fillId="2" borderId="24" xfId="1" applyNumberFormat="1" applyFont="1" applyFill="1" applyBorder="1" applyAlignment="1">
      <alignment horizontal="center"/>
    </xf>
    <xf numFmtId="165" fontId="1" fillId="2" borderId="5" xfId="1" applyNumberFormat="1" applyFont="1" applyFill="1" applyBorder="1" applyAlignment="1">
      <alignment horizontal="center"/>
    </xf>
    <xf numFmtId="0" fontId="1" fillId="2" borderId="32" xfId="0" applyFont="1" applyFill="1" applyBorder="1" applyAlignment="1">
      <alignment horizontal="center"/>
    </xf>
    <xf numFmtId="0" fontId="1" fillId="2" borderId="33" xfId="0" applyFont="1" applyFill="1" applyBorder="1"/>
    <xf numFmtId="0" fontId="1" fillId="2" borderId="34" xfId="0" applyFont="1" applyFill="1" applyBorder="1"/>
    <xf numFmtId="0" fontId="1" fillId="2" borderId="35" xfId="0" applyFont="1" applyFill="1" applyBorder="1"/>
    <xf numFmtId="0" fontId="0" fillId="2" borderId="33" xfId="0" applyFont="1" applyFill="1" applyBorder="1" applyAlignment="1">
      <alignment horizontal="center"/>
    </xf>
    <xf numFmtId="165" fontId="0" fillId="2" borderId="33" xfId="1" applyNumberFormat="1" applyFont="1" applyFill="1" applyBorder="1" applyAlignment="1">
      <alignment horizontal="center"/>
    </xf>
    <xf numFmtId="0" fontId="0" fillId="2" borderId="13" xfId="0" applyFont="1" applyFill="1" applyBorder="1" applyAlignment="1">
      <alignment horizontal="center"/>
    </xf>
    <xf numFmtId="0" fontId="0" fillId="2" borderId="31" xfId="0" applyFont="1" applyFill="1" applyBorder="1"/>
    <xf numFmtId="0" fontId="0" fillId="2" borderId="37" xfId="0" quotePrefix="1" applyFont="1" applyFill="1" applyBorder="1"/>
    <xf numFmtId="0" fontId="0" fillId="2" borderId="38" xfId="0" applyFont="1" applyFill="1" applyBorder="1" applyAlignment="1">
      <alignment horizontal="left" vertical="top" wrapText="1"/>
    </xf>
    <xf numFmtId="165" fontId="0" fillId="2" borderId="13" xfId="1" applyNumberFormat="1" applyFont="1" applyFill="1" applyBorder="1" applyAlignment="1">
      <alignment horizontal="center"/>
    </xf>
    <xf numFmtId="0" fontId="0" fillId="2" borderId="35" xfId="0" applyFont="1" applyFill="1" applyBorder="1"/>
    <xf numFmtId="0" fontId="0" fillId="2" borderId="32" xfId="0" applyFont="1" applyFill="1" applyBorder="1" applyAlignment="1">
      <alignment horizontal="center"/>
    </xf>
    <xf numFmtId="165" fontId="0" fillId="2" borderId="32" xfId="1" applyNumberFormat="1" applyFont="1" applyFill="1" applyBorder="1" applyAlignment="1">
      <alignment horizontal="center"/>
    </xf>
    <xf numFmtId="0" fontId="0" fillId="2" borderId="35" xfId="0" applyFont="1" applyFill="1" applyBorder="1" applyAlignment="1">
      <alignment vertical="top"/>
    </xf>
    <xf numFmtId="0" fontId="0" fillId="2" borderId="38" xfId="0" quotePrefix="1" applyFont="1" applyFill="1" applyBorder="1" applyAlignment="1">
      <alignment vertical="top" wrapText="1"/>
    </xf>
    <xf numFmtId="0" fontId="0" fillId="2" borderId="33" xfId="0" applyFont="1" applyFill="1" applyBorder="1"/>
    <xf numFmtId="20" fontId="0" fillId="2" borderId="34" xfId="0" quotePrefix="1" applyNumberFormat="1" applyFont="1" applyFill="1" applyBorder="1" applyAlignment="1">
      <alignment horizontal="center"/>
    </xf>
    <xf numFmtId="0" fontId="0" fillId="2" borderId="35" xfId="0" quotePrefix="1" applyFont="1" applyFill="1" applyBorder="1" applyAlignment="1">
      <alignment vertical="top" wrapText="1"/>
    </xf>
    <xf numFmtId="0" fontId="1" fillId="2" borderId="34" xfId="0" applyFont="1" applyFill="1" applyBorder="1" applyAlignment="1">
      <alignment horizontal="left"/>
    </xf>
    <xf numFmtId="0" fontId="0" fillId="2" borderId="37" xfId="0" applyFont="1" applyFill="1" applyBorder="1"/>
    <xf numFmtId="0" fontId="3" fillId="2" borderId="33" xfId="0" applyFont="1" applyFill="1" applyBorder="1"/>
    <xf numFmtId="0" fontId="0" fillId="2" borderId="34" xfId="0" applyFont="1" applyFill="1" applyBorder="1"/>
    <xf numFmtId="165" fontId="0" fillId="2" borderId="32" xfId="1" applyNumberFormat="1" applyFont="1" applyFill="1" applyBorder="1"/>
    <xf numFmtId="0" fontId="0" fillId="2" borderId="38" xfId="0" applyFont="1" applyFill="1" applyBorder="1"/>
    <xf numFmtId="0" fontId="0" fillId="2" borderId="38" xfId="0" applyFont="1" applyFill="1" applyBorder="1" applyAlignment="1">
      <alignment horizontal="justify" vertical="top"/>
    </xf>
    <xf numFmtId="0" fontId="0" fillId="2" borderId="38" xfId="0" applyFont="1" applyFill="1" applyBorder="1" applyAlignment="1">
      <alignment vertical="center"/>
    </xf>
    <xf numFmtId="0" fontId="1" fillId="2" borderId="35" xfId="0" applyFont="1" applyFill="1" applyBorder="1" applyAlignment="1">
      <alignment vertical="center"/>
    </xf>
    <xf numFmtId="0" fontId="0" fillId="2" borderId="32" xfId="0" applyFont="1" applyFill="1" applyBorder="1" applyAlignment="1">
      <alignment horizontal="center" vertical="top"/>
    </xf>
    <xf numFmtId="0" fontId="0" fillId="2" borderId="38" xfId="0" applyFont="1" applyFill="1" applyBorder="1" applyAlignment="1">
      <alignment vertical="top" wrapText="1"/>
    </xf>
    <xf numFmtId="165" fontId="0" fillId="2" borderId="13" xfId="1" applyNumberFormat="1" applyFont="1" applyFill="1" applyBorder="1" applyAlignment="1">
      <alignment horizontal="center" vertical="top"/>
    </xf>
    <xf numFmtId="0" fontId="1" fillId="2" borderId="13" xfId="0" applyFont="1" applyFill="1" applyBorder="1" applyAlignment="1">
      <alignment horizontal="center"/>
    </xf>
    <xf numFmtId="0" fontId="1" fillId="2" borderId="31" xfId="0" applyFont="1" applyFill="1" applyBorder="1"/>
    <xf numFmtId="0" fontId="1" fillId="2" borderId="37" xfId="0" applyFont="1" applyFill="1" applyBorder="1" applyAlignment="1">
      <alignment horizontal="left"/>
    </xf>
    <xf numFmtId="0" fontId="0" fillId="2" borderId="13" xfId="0" applyFont="1" applyFill="1" applyBorder="1" applyAlignment="1">
      <alignment horizontal="center" vertical="top"/>
    </xf>
    <xf numFmtId="0" fontId="0" fillId="2" borderId="39" xfId="0" applyFont="1" applyFill="1" applyBorder="1" applyAlignment="1">
      <alignment horizontal="center"/>
    </xf>
    <xf numFmtId="165" fontId="0" fillId="2" borderId="32" xfId="1" applyNumberFormat="1" applyFont="1" applyFill="1" applyBorder="1" applyAlignment="1">
      <alignment horizontal="center" vertical="top"/>
    </xf>
    <xf numFmtId="0" fontId="1" fillId="2" borderId="40" xfId="0" applyFont="1" applyFill="1" applyBorder="1" applyAlignment="1">
      <alignment horizontal="center" vertical="center"/>
    </xf>
    <xf numFmtId="0" fontId="1" fillId="2" borderId="41" xfId="0" applyFont="1" applyFill="1" applyBorder="1" applyAlignment="1">
      <alignment horizontal="left"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0" fillId="2" borderId="40" xfId="0" applyFont="1" applyFill="1" applyBorder="1" applyAlignment="1">
      <alignment horizontal="center"/>
    </xf>
    <xf numFmtId="165" fontId="0" fillId="2" borderId="40" xfId="1" applyNumberFormat="1" applyFont="1" applyFill="1" applyBorder="1" applyAlignment="1">
      <alignment horizontal="center"/>
    </xf>
    <xf numFmtId="0" fontId="0" fillId="2" borderId="37" xfId="0" quotePrefix="1" applyFont="1" applyFill="1" applyBorder="1" applyAlignment="1">
      <alignment horizontal="right"/>
    </xf>
    <xf numFmtId="0" fontId="0" fillId="2" borderId="37" xfId="0" applyFont="1" applyFill="1" applyBorder="1" applyAlignment="1">
      <alignment horizontal="right"/>
    </xf>
    <xf numFmtId="0" fontId="6" fillId="2" borderId="33" xfId="0" applyFont="1" applyFill="1" applyBorder="1"/>
    <xf numFmtId="0" fontId="0" fillId="2" borderId="34" xfId="0" applyFont="1" applyFill="1" applyBorder="1" applyAlignment="1">
      <alignment horizontal="right"/>
    </xf>
    <xf numFmtId="0" fontId="3" fillId="2" borderId="33" xfId="0" applyFont="1" applyFill="1" applyBorder="1" applyAlignment="1">
      <alignment horizontal="left" vertical="center"/>
    </xf>
    <xf numFmtId="0" fontId="2" fillId="2" borderId="38" xfId="0" applyFont="1" applyFill="1" applyBorder="1" applyAlignment="1">
      <alignment vertical="top" wrapText="1"/>
    </xf>
    <xf numFmtId="0" fontId="0" fillId="2" borderId="34" xfId="0" quotePrefix="1" applyFont="1" applyFill="1" applyBorder="1" applyAlignment="1">
      <alignment horizontal="right"/>
    </xf>
    <xf numFmtId="165" fontId="0" fillId="2" borderId="13" xfId="1" applyNumberFormat="1" applyFont="1" applyFill="1" applyBorder="1"/>
    <xf numFmtId="0" fontId="1" fillId="2" borderId="34" xfId="0" quotePrefix="1" applyFont="1" applyFill="1" applyBorder="1" applyAlignment="1">
      <alignment horizontal="right"/>
    </xf>
    <xf numFmtId="0" fontId="0" fillId="2" borderId="35" xfId="0" applyFont="1" applyFill="1" applyBorder="1" applyAlignment="1">
      <alignment vertical="center"/>
    </xf>
    <xf numFmtId="0" fontId="0" fillId="2" borderId="38" xfId="0" quotePrefix="1" applyFont="1" applyFill="1" applyBorder="1"/>
    <xf numFmtId="0" fontId="0" fillId="2" borderId="5" xfId="0" applyFont="1" applyFill="1" applyBorder="1" applyAlignment="1"/>
    <xf numFmtId="165" fontId="0" fillId="2" borderId="2" xfId="1" applyNumberFormat="1" applyFont="1" applyFill="1" applyBorder="1" applyAlignment="1"/>
    <xf numFmtId="0" fontId="1" fillId="2" borderId="21" xfId="0" applyFont="1" applyFill="1" applyBorder="1" applyAlignment="1">
      <alignment horizontal="center"/>
    </xf>
    <xf numFmtId="0" fontId="1" fillId="2" borderId="23" xfId="0" applyFont="1" applyFill="1" applyBorder="1"/>
    <xf numFmtId="0" fontId="0" fillId="2" borderId="16" xfId="0" quotePrefix="1" applyFont="1" applyFill="1" applyBorder="1" applyAlignment="1">
      <alignment horizontal="right"/>
    </xf>
    <xf numFmtId="0" fontId="0" fillId="2" borderId="16" xfId="0" applyFont="1" applyFill="1" applyBorder="1"/>
    <xf numFmtId="0" fontId="0" fillId="2" borderId="21" xfId="0" applyFont="1" applyFill="1" applyBorder="1" applyAlignment="1">
      <alignment horizontal="center"/>
    </xf>
    <xf numFmtId="165" fontId="0" fillId="2" borderId="21" xfId="1" applyNumberFormat="1" applyFont="1" applyFill="1" applyBorder="1" applyAlignment="1">
      <alignment horizontal="center"/>
    </xf>
    <xf numFmtId="0" fontId="0" fillId="2" borderId="37" xfId="0" applyFont="1" applyFill="1" applyBorder="1" applyAlignment="1">
      <alignment horizontal="left"/>
    </xf>
    <xf numFmtId="0" fontId="0" fillId="2" borderId="13" xfId="0" applyFont="1" applyFill="1" applyBorder="1"/>
    <xf numFmtId="0" fontId="0" fillId="2" borderId="32" xfId="0" applyFont="1" applyFill="1" applyBorder="1"/>
    <xf numFmtId="0" fontId="0" fillId="2" borderId="38" xfId="0" applyFont="1" applyFill="1" applyBorder="1" applyAlignment="1">
      <alignment horizontal="center"/>
    </xf>
    <xf numFmtId="0" fontId="0" fillId="2" borderId="35" xfId="0" applyFont="1" applyFill="1" applyBorder="1" applyAlignment="1">
      <alignment horizontal="center"/>
    </xf>
    <xf numFmtId="0" fontId="1" fillId="2" borderId="38" xfId="0" applyFont="1" applyFill="1" applyBorder="1" applyAlignment="1">
      <alignment horizontal="left"/>
    </xf>
    <xf numFmtId="0" fontId="0" fillId="2" borderId="5" xfId="0" applyFont="1" applyFill="1" applyBorder="1" applyAlignment="1">
      <alignment horizontal="center" vertical="center"/>
    </xf>
    <xf numFmtId="165" fontId="0" fillId="2" borderId="0" xfId="1" applyNumberFormat="1" applyFont="1" applyFill="1"/>
    <xf numFmtId="0" fontId="0" fillId="2" borderId="0" xfId="0" applyFill="1" applyAlignment="1">
      <alignment horizontal="center" vertical="center"/>
    </xf>
    <xf numFmtId="0" fontId="0" fillId="2" borderId="0" xfId="0" applyFill="1"/>
    <xf numFmtId="0" fontId="4" fillId="2" borderId="0" xfId="0" applyFont="1" applyFill="1" applyBorder="1" applyAlignment="1">
      <alignment horizontal="center"/>
    </xf>
    <xf numFmtId="165" fontId="4" fillId="2" borderId="0" xfId="1" applyNumberFormat="1" applyFont="1" applyFill="1" applyBorder="1" applyAlignment="1">
      <alignment horizontal="center"/>
    </xf>
    <xf numFmtId="0" fontId="0" fillId="2" borderId="0" xfId="0" applyFill="1" applyAlignment="1">
      <alignment horizontal="center"/>
    </xf>
    <xf numFmtId="0" fontId="1" fillId="2" borderId="17" xfId="0" applyFont="1" applyFill="1" applyBorder="1" applyAlignment="1">
      <alignment horizontal="center"/>
    </xf>
    <xf numFmtId="0" fontId="1" fillId="2" borderId="26"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44" xfId="0" applyFont="1" applyFill="1" applyBorder="1" applyAlignment="1">
      <alignment horizontal="center" vertical="center"/>
    </xf>
    <xf numFmtId="0" fontId="0" fillId="2" borderId="26" xfId="0" applyFill="1" applyBorder="1" applyAlignment="1">
      <alignment horizontal="center"/>
    </xf>
    <xf numFmtId="165" fontId="0" fillId="2" borderId="26" xfId="1" applyNumberFormat="1" applyFont="1" applyFill="1" applyBorder="1" applyAlignment="1">
      <alignment horizontal="center"/>
    </xf>
    <xf numFmtId="165" fontId="0" fillId="2" borderId="0" xfId="1" applyNumberFormat="1" applyFont="1" applyFill="1" applyBorder="1"/>
    <xf numFmtId="165" fontId="0" fillId="2" borderId="34" xfId="1" applyNumberFormat="1" applyFont="1" applyFill="1" applyBorder="1"/>
    <xf numFmtId="165" fontId="0" fillId="2" borderId="37" xfId="1" applyNumberFormat="1" applyFont="1" applyFill="1" applyBorder="1"/>
    <xf numFmtId="0" fontId="0" fillId="2" borderId="0" xfId="0" applyFont="1" applyFill="1"/>
    <xf numFmtId="0" fontId="1" fillId="2" borderId="0" xfId="0" applyFont="1" applyFill="1"/>
    <xf numFmtId="0" fontId="0" fillId="2" borderId="0" xfId="0" applyFill="1" applyBorder="1"/>
    <xf numFmtId="0" fontId="1" fillId="2" borderId="5" xfId="0" applyFont="1" applyFill="1" applyBorder="1" applyAlignment="1"/>
    <xf numFmtId="165" fontId="1" fillId="2" borderId="2" xfId="1" applyNumberFormat="1" applyFont="1" applyFill="1" applyBorder="1" applyAlignment="1"/>
    <xf numFmtId="165" fontId="0" fillId="2" borderId="34" xfId="1" applyNumberFormat="1" applyFont="1" applyFill="1" applyBorder="1" applyAlignment="1">
      <alignment horizontal="center"/>
    </xf>
    <xf numFmtId="0" fontId="1" fillId="2" borderId="37" xfId="0" applyFont="1" applyFill="1" applyBorder="1"/>
    <xf numFmtId="165" fontId="0" fillId="2" borderId="38" xfId="1" applyNumberFormat="1" applyFont="1" applyFill="1" applyBorder="1" applyAlignment="1">
      <alignment horizontal="center"/>
    </xf>
    <xf numFmtId="0" fontId="0" fillId="2" borderId="1" xfId="0" applyFont="1" applyFill="1" applyBorder="1" applyAlignment="1">
      <alignment horizontal="center"/>
    </xf>
    <xf numFmtId="165" fontId="0" fillId="2" borderId="27" xfId="1" applyNumberFormat="1" applyFont="1" applyFill="1" applyBorder="1"/>
    <xf numFmtId="0" fontId="1" fillId="2" borderId="1" xfId="0" applyFont="1" applyFill="1" applyBorder="1" applyAlignment="1"/>
    <xf numFmtId="165" fontId="1" fillId="2" borderId="1" xfId="1" applyNumberFormat="1" applyFont="1" applyFill="1" applyBorder="1" applyAlignment="1"/>
    <xf numFmtId="165" fontId="0" fillId="2" borderId="0" xfId="1" applyNumberFormat="1" applyFont="1" applyFill="1" applyAlignment="1">
      <alignment horizontal="center"/>
    </xf>
    <xf numFmtId="165" fontId="0" fillId="2" borderId="11" xfId="1" applyNumberFormat="1" applyFont="1" applyFill="1" applyBorder="1"/>
    <xf numFmtId="165" fontId="0" fillId="2" borderId="33" xfId="1" applyNumberFormat="1" applyFont="1" applyFill="1" applyBorder="1"/>
    <xf numFmtId="165" fontId="0" fillId="2" borderId="4" xfId="1" applyNumberFormat="1" applyFont="1" applyFill="1" applyBorder="1"/>
    <xf numFmtId="165" fontId="0" fillId="2" borderId="23" xfId="1" applyNumberFormat="1" applyFont="1" applyFill="1" applyBorder="1"/>
    <xf numFmtId="165" fontId="0" fillId="2" borderId="31" xfId="1" applyNumberFormat="1" applyFont="1" applyFill="1" applyBorder="1"/>
    <xf numFmtId="165" fontId="0" fillId="2" borderId="48" xfId="1" applyNumberFormat="1" applyFont="1" applyFill="1" applyBorder="1"/>
    <xf numFmtId="165" fontId="1" fillId="2" borderId="5" xfId="1" applyNumberFormat="1" applyFont="1" applyFill="1" applyBorder="1"/>
    <xf numFmtId="165" fontId="0" fillId="2" borderId="1" xfId="1" applyNumberFormat="1" applyFont="1" applyFill="1" applyBorder="1"/>
    <xf numFmtId="0" fontId="0" fillId="2" borderId="5" xfId="0" applyFill="1" applyBorder="1" applyAlignment="1">
      <alignment horizontal="center" vertical="center"/>
    </xf>
    <xf numFmtId="0" fontId="0" fillId="2" borderId="32" xfId="0" applyFill="1" applyBorder="1" applyAlignment="1">
      <alignment horizontal="center" vertical="center"/>
    </xf>
    <xf numFmtId="0" fontId="0" fillId="2" borderId="13" xfId="0" applyFill="1" applyBorder="1" applyAlignment="1">
      <alignment horizontal="center" vertical="center"/>
    </xf>
    <xf numFmtId="0" fontId="0" fillId="2" borderId="13" xfId="0" applyFont="1" applyFill="1" applyBorder="1" applyAlignment="1">
      <alignment horizontal="center" vertical="center"/>
    </xf>
    <xf numFmtId="0" fontId="0" fillId="2" borderId="32" xfId="0" applyFill="1" applyBorder="1" applyAlignment="1">
      <alignment horizontal="center" vertical="center" wrapText="1"/>
    </xf>
    <xf numFmtId="0" fontId="1" fillId="2" borderId="5" xfId="0" applyFont="1" applyFill="1" applyBorder="1" applyAlignment="1">
      <alignment horizontal="center" vertical="center"/>
    </xf>
    <xf numFmtId="0" fontId="0" fillId="2" borderId="5" xfId="0" applyFill="1" applyBorder="1" applyAlignment="1">
      <alignment horizontal="center" vertical="center" wrapText="1"/>
    </xf>
    <xf numFmtId="0" fontId="0" fillId="2" borderId="1" xfId="0" applyFill="1" applyBorder="1" applyAlignment="1">
      <alignment horizontal="center" vertical="center"/>
    </xf>
    <xf numFmtId="0" fontId="1" fillId="2" borderId="1" xfId="0" applyFont="1" applyFill="1" applyBorder="1"/>
    <xf numFmtId="0" fontId="0" fillId="2" borderId="1" xfId="0" quotePrefix="1" applyFont="1" applyFill="1" applyBorder="1" applyAlignment="1">
      <alignment horizontal="right"/>
    </xf>
    <xf numFmtId="0" fontId="0" fillId="2" borderId="1" xfId="0" applyFont="1" applyFill="1" applyBorder="1"/>
    <xf numFmtId="165" fontId="0" fillId="2" borderId="1" xfId="1" applyNumberFormat="1" applyFont="1" applyFill="1" applyBorder="1" applyAlignment="1">
      <alignment horizont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165" fontId="0" fillId="2" borderId="3" xfId="1" applyNumberFormat="1" applyFont="1" applyFill="1" applyBorder="1"/>
    <xf numFmtId="0" fontId="1" fillId="2" borderId="51" xfId="0" applyFont="1" applyFill="1" applyBorder="1" applyAlignment="1">
      <alignment horizontal="center" vertical="center"/>
    </xf>
    <xf numFmtId="0" fontId="1" fillId="2" borderId="52" xfId="0" applyFont="1" applyFill="1" applyBorder="1" applyAlignment="1">
      <alignment horizontal="left" vertical="center"/>
    </xf>
    <xf numFmtId="0" fontId="1" fillId="2" borderId="50" xfId="0" applyFont="1" applyFill="1" applyBorder="1" applyAlignment="1">
      <alignment horizontal="center" vertical="center"/>
    </xf>
    <xf numFmtId="0" fontId="1" fillId="2" borderId="53" xfId="0" applyFont="1" applyFill="1" applyBorder="1" applyAlignment="1">
      <alignment horizontal="center" vertical="center"/>
    </xf>
    <xf numFmtId="0" fontId="0" fillId="2" borderId="24" xfId="0" applyFill="1" applyBorder="1" applyAlignment="1">
      <alignment horizontal="center"/>
    </xf>
    <xf numFmtId="165" fontId="0" fillId="2" borderId="50" xfId="1" applyNumberFormat="1" applyFont="1" applyFill="1" applyBorder="1"/>
    <xf numFmtId="165" fontId="0" fillId="2" borderId="12" xfId="1" applyNumberFormat="1" applyFont="1" applyFill="1" applyBorder="1"/>
    <xf numFmtId="165" fontId="0" fillId="2" borderId="54" xfId="1" applyNumberFormat="1" applyFont="1" applyFill="1" applyBorder="1"/>
    <xf numFmtId="0" fontId="0" fillId="2" borderId="14" xfId="0" applyFill="1" applyBorder="1" applyAlignment="1">
      <alignment horizontal="center" vertical="center"/>
    </xf>
    <xf numFmtId="0" fontId="0" fillId="2" borderId="19" xfId="0" applyFill="1" applyBorder="1" applyAlignment="1">
      <alignment horizontal="center" vertical="center"/>
    </xf>
    <xf numFmtId="0" fontId="1" fillId="2" borderId="39" xfId="0" applyFont="1" applyFill="1" applyBorder="1" applyAlignment="1">
      <alignment horizontal="center"/>
    </xf>
    <xf numFmtId="0" fontId="0" fillId="2" borderId="36" xfId="0" applyFill="1" applyBorder="1" applyAlignment="1">
      <alignment horizontal="center" vertical="center"/>
    </xf>
    <xf numFmtId="0" fontId="1" fillId="2" borderId="55" xfId="0" applyFont="1" applyFill="1" applyBorder="1" applyAlignment="1">
      <alignment horizontal="center" vertical="center"/>
    </xf>
    <xf numFmtId="0" fontId="0" fillId="2" borderId="18" xfId="0" applyFont="1" applyFill="1" applyBorder="1" applyAlignment="1">
      <alignment horizontal="center"/>
    </xf>
    <xf numFmtId="0" fontId="0" fillId="2" borderId="15" xfId="0" applyFill="1" applyBorder="1" applyAlignment="1">
      <alignment horizontal="center" vertical="center"/>
    </xf>
    <xf numFmtId="0" fontId="1" fillId="2" borderId="20" xfId="0" applyFont="1" applyFill="1" applyBorder="1" applyAlignment="1">
      <alignment horizontal="center"/>
    </xf>
    <xf numFmtId="0" fontId="0" fillId="2" borderId="19" xfId="0" applyFont="1" applyFill="1" applyBorder="1" applyAlignment="1">
      <alignment horizontal="center" vertical="center"/>
    </xf>
    <xf numFmtId="0" fontId="0" fillId="2" borderId="19" xfId="0" applyFill="1" applyBorder="1" applyAlignment="1">
      <alignment horizontal="center" vertical="center" wrapText="1"/>
    </xf>
    <xf numFmtId="0" fontId="0" fillId="2" borderId="9" xfId="0" applyFont="1" applyFill="1" applyBorder="1" applyAlignment="1">
      <alignment horizontal="center"/>
    </xf>
    <xf numFmtId="0" fontId="0" fillId="2" borderId="28" xfId="0" applyFill="1" applyBorder="1" applyAlignment="1">
      <alignment horizontal="center" vertical="center"/>
    </xf>
    <xf numFmtId="0" fontId="1" fillId="2" borderId="21" xfId="0" applyFont="1" applyFill="1" applyBorder="1" applyAlignment="1"/>
    <xf numFmtId="165" fontId="1" fillId="2" borderId="21" xfId="1" applyNumberFormat="1" applyFont="1" applyFill="1" applyBorder="1" applyAlignment="1"/>
    <xf numFmtId="165" fontId="1" fillId="2" borderId="23" xfId="1" applyNumberFormat="1" applyFont="1" applyFill="1" applyBorder="1"/>
    <xf numFmtId="165" fontId="0" fillId="2" borderId="26" xfId="1" applyNumberFormat="1" applyFont="1" applyFill="1" applyBorder="1"/>
    <xf numFmtId="165" fontId="1" fillId="2" borderId="21" xfId="1" applyNumberFormat="1" applyFont="1" applyFill="1" applyBorder="1"/>
    <xf numFmtId="165" fontId="1" fillId="2" borderId="16" xfId="1" applyNumberFormat="1" applyFont="1" applyFill="1" applyBorder="1"/>
    <xf numFmtId="0" fontId="0" fillId="2" borderId="45" xfId="0" applyFill="1" applyBorder="1" applyAlignment="1">
      <alignment horizontal="center" vertical="center"/>
    </xf>
    <xf numFmtId="165" fontId="0" fillId="2" borderId="35" xfId="1" applyNumberFormat="1" applyFont="1" applyFill="1" applyBorder="1"/>
    <xf numFmtId="0" fontId="0" fillId="2" borderId="7" xfId="0" applyFont="1" applyFill="1" applyBorder="1" applyAlignment="1"/>
    <xf numFmtId="165" fontId="1" fillId="2" borderId="7" xfId="1" applyNumberFormat="1" applyFont="1" applyFill="1" applyBorder="1" applyAlignment="1"/>
    <xf numFmtId="165" fontId="0" fillId="2" borderId="7" xfId="1" applyNumberFormat="1" applyFont="1" applyFill="1" applyBorder="1"/>
    <xf numFmtId="165" fontId="0" fillId="2" borderId="8" xfId="1" applyNumberFormat="1" applyFont="1" applyFill="1" applyBorder="1"/>
    <xf numFmtId="0" fontId="0" fillId="2" borderId="47" xfId="0" applyFill="1" applyBorder="1" applyAlignment="1">
      <alignment horizontal="center" vertical="center"/>
    </xf>
    <xf numFmtId="0" fontId="1" fillId="2" borderId="48" xfId="0" applyNumberFormat="1" applyFont="1" applyFill="1" applyBorder="1"/>
    <xf numFmtId="0" fontId="0" fillId="2" borderId="3" xfId="0" quotePrefix="1" applyNumberFormat="1" applyFont="1" applyFill="1" applyBorder="1" applyAlignment="1">
      <alignment horizontal="right"/>
    </xf>
    <xf numFmtId="0" fontId="1" fillId="2" borderId="33" xfId="0" applyNumberFormat="1" applyFont="1" applyFill="1" applyBorder="1"/>
    <xf numFmtId="0" fontId="0" fillId="2" borderId="35" xfId="0" quotePrefix="1" applyNumberFormat="1" applyFont="1" applyFill="1" applyBorder="1" applyAlignment="1">
      <alignment horizontal="right"/>
    </xf>
    <xf numFmtId="165" fontId="8" fillId="0" borderId="1" xfId="1" applyNumberFormat="1" applyFont="1" applyBorder="1" applyAlignment="1">
      <alignment horizontal="right" vertical="center" wrapText="1"/>
    </xf>
    <xf numFmtId="165" fontId="1" fillId="2" borderId="1" xfId="1" applyNumberFormat="1" applyFont="1" applyFill="1" applyBorder="1"/>
    <xf numFmtId="165" fontId="0" fillId="2" borderId="4" xfId="1" applyNumberFormat="1" applyFont="1" applyFill="1" applyBorder="1" applyAlignment="1">
      <alignment horizontal="center"/>
    </xf>
    <xf numFmtId="165" fontId="1" fillId="2" borderId="4" xfId="1" applyNumberFormat="1" applyFont="1" applyFill="1" applyBorder="1"/>
    <xf numFmtId="0" fontId="1" fillId="2" borderId="0" xfId="0" applyFont="1" applyFill="1" applyBorder="1" applyAlignment="1">
      <alignment horizontal="left"/>
    </xf>
    <xf numFmtId="0" fontId="1" fillId="2" borderId="2" xfId="0" applyFont="1" applyFill="1" applyBorder="1" applyAlignment="1">
      <alignment horizontal="left"/>
    </xf>
    <xf numFmtId="0" fontId="1" fillId="2" borderId="34" xfId="0" applyFont="1" applyFill="1" applyBorder="1" applyAlignment="1">
      <alignment horizontal="left"/>
    </xf>
    <xf numFmtId="0" fontId="1" fillId="2" borderId="35" xfId="0" applyFont="1" applyFill="1" applyBorder="1" applyAlignment="1">
      <alignment horizontal="left"/>
    </xf>
    <xf numFmtId="0" fontId="1" fillId="2" borderId="33" xfId="0" quotePrefix="1" applyFont="1" applyFill="1" applyBorder="1" applyAlignment="1">
      <alignment horizontal="left"/>
    </xf>
    <xf numFmtId="0" fontId="1" fillId="2" borderId="34" xfId="0" quotePrefix="1" applyFont="1" applyFill="1" applyBorder="1" applyAlignment="1">
      <alignment horizontal="left"/>
    </xf>
    <xf numFmtId="0" fontId="1" fillId="2" borderId="1" xfId="0" applyFont="1" applyFill="1" applyBorder="1" applyAlignment="1">
      <alignment horizontal="center"/>
    </xf>
    <xf numFmtId="0" fontId="1" fillId="2" borderId="4" xfId="0" applyFont="1" applyFill="1" applyBorder="1" applyAlignment="1">
      <alignment horizontal="center"/>
    </xf>
    <xf numFmtId="0" fontId="1" fillId="2" borderId="0" xfId="0" applyFont="1" applyFill="1" applyBorder="1" applyAlignment="1">
      <alignment horizontal="center"/>
    </xf>
    <xf numFmtId="0" fontId="1" fillId="2" borderId="2" xfId="0" applyFont="1" applyFill="1" applyBorder="1" applyAlignment="1">
      <alignment horizontal="center"/>
    </xf>
    <xf numFmtId="0" fontId="4" fillId="2" borderId="0" xfId="0" applyFont="1" applyFill="1" applyAlignment="1">
      <alignment horizontal="center"/>
    </xf>
    <xf numFmtId="0" fontId="4" fillId="2" borderId="0" xfId="0" applyFont="1" applyFill="1" applyBorder="1" applyAlignment="1">
      <alignment horizontal="center"/>
    </xf>
    <xf numFmtId="0" fontId="6" fillId="2" borderId="33" xfId="0" applyFont="1" applyFill="1" applyBorder="1" applyAlignment="1">
      <alignment horizontal="left"/>
    </xf>
    <xf numFmtId="0" fontId="6" fillId="2" borderId="34" xfId="0" applyFont="1" applyFill="1" applyBorder="1" applyAlignment="1">
      <alignment horizontal="left"/>
    </xf>
    <xf numFmtId="0" fontId="6" fillId="2" borderId="35" xfId="0" applyFont="1" applyFill="1" applyBorder="1" applyAlignment="1">
      <alignment horizontal="left"/>
    </xf>
    <xf numFmtId="0" fontId="1" fillId="2" borderId="5" xfId="0" applyFont="1" applyFill="1" applyBorder="1" applyAlignment="1">
      <alignment horizontal="center"/>
    </xf>
    <xf numFmtId="165" fontId="1" fillId="2" borderId="7" xfId="1" applyNumberFormat="1" applyFont="1" applyFill="1" applyBorder="1" applyAlignment="1">
      <alignment horizontal="center" wrapText="1"/>
    </xf>
    <xf numFmtId="165" fontId="1" fillId="2" borderId="21" xfId="1" applyNumberFormat="1" applyFont="1" applyFill="1" applyBorder="1" applyAlignment="1">
      <alignment horizontal="center" wrapText="1"/>
    </xf>
    <xf numFmtId="166" fontId="1" fillId="2" borderId="0" xfId="1" applyNumberFormat="1" applyFont="1" applyFill="1" applyAlignment="1">
      <alignment horizontal="center" vertical="center"/>
    </xf>
    <xf numFmtId="0" fontId="1" fillId="2" borderId="6"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8" xfId="0" applyFont="1" applyFill="1" applyBorder="1" applyAlignment="1">
      <alignment horizontal="center"/>
    </xf>
    <xf numFmtId="0" fontId="1" fillId="2" borderId="7" xfId="0" applyFont="1" applyFill="1" applyBorder="1" applyAlignment="1">
      <alignment horizontal="center"/>
    </xf>
    <xf numFmtId="165" fontId="1" fillId="2" borderId="12" xfId="1" applyNumberFormat="1" applyFont="1" applyFill="1" applyBorder="1" applyAlignment="1">
      <alignment horizontal="center" vertical="center" wrapText="1"/>
    </xf>
    <xf numFmtId="165" fontId="1" fillId="2" borderId="26" xfId="1" applyNumberFormat="1" applyFont="1" applyFill="1" applyBorder="1" applyAlignment="1">
      <alignment horizontal="center" vertical="center"/>
    </xf>
    <xf numFmtId="165" fontId="1" fillId="2" borderId="30" xfId="1" applyNumberFormat="1" applyFont="1" applyFill="1" applyBorder="1" applyAlignment="1">
      <alignment horizontal="center" vertical="center" wrapText="1"/>
    </xf>
    <xf numFmtId="165" fontId="1" fillId="2" borderId="25" xfId="1" applyNumberFormat="1" applyFont="1" applyFill="1" applyBorder="1" applyAlignment="1">
      <alignment horizontal="center" vertical="center"/>
    </xf>
    <xf numFmtId="165" fontId="1" fillId="2" borderId="0" xfId="1" applyNumberFormat="1" applyFont="1" applyFill="1" applyBorder="1" applyAlignment="1">
      <alignment horizontal="center" vertical="center"/>
    </xf>
    <xf numFmtId="165" fontId="1" fillId="2" borderId="49" xfId="1" applyNumberFormat="1" applyFont="1" applyFill="1" applyBorder="1" applyAlignment="1">
      <alignment horizontal="center" wrapText="1"/>
    </xf>
    <xf numFmtId="165" fontId="1" fillId="2" borderId="34" xfId="1" applyNumberFormat="1" applyFont="1" applyFill="1" applyBorder="1" applyAlignment="1">
      <alignment horizontal="center" wrapText="1"/>
    </xf>
    <xf numFmtId="0" fontId="1" fillId="2" borderId="47" xfId="0" applyFont="1" applyFill="1" applyBorder="1" applyAlignment="1">
      <alignment horizontal="center" vertical="center" wrapText="1"/>
    </xf>
    <xf numFmtId="0" fontId="1" fillId="2" borderId="22" xfId="0" applyFont="1" applyFill="1" applyBorder="1" applyAlignment="1">
      <alignment horizontal="center" vertical="center" wrapText="1"/>
    </xf>
    <xf numFmtId="165" fontId="1" fillId="2" borderId="32" xfId="1" applyNumberFormat="1" applyFont="1" applyFill="1" applyBorder="1" applyAlignment="1">
      <alignment horizontal="center" vertical="center" wrapText="1"/>
    </xf>
    <xf numFmtId="0" fontId="1" fillId="2" borderId="20" xfId="0" applyFont="1" applyFill="1" applyBorder="1" applyAlignment="1">
      <alignment horizontal="center"/>
    </xf>
    <xf numFmtId="0" fontId="1" fillId="2" borderId="21" xfId="0" applyFont="1" applyFill="1" applyBorder="1" applyAlignment="1">
      <alignment horizontal="center"/>
    </xf>
    <xf numFmtId="0" fontId="1" fillId="2" borderId="29" xfId="0" applyFont="1" applyFill="1" applyBorder="1" applyAlignment="1">
      <alignment horizontal="center"/>
    </xf>
    <xf numFmtId="0" fontId="1" fillId="2" borderId="6" xfId="0" applyFont="1" applyFill="1" applyBorder="1" applyAlignment="1">
      <alignment horizontal="center"/>
    </xf>
    <xf numFmtId="0" fontId="1" fillId="2" borderId="46" xfId="0" applyFont="1" applyFill="1" applyBorder="1" applyAlignment="1">
      <alignment horizontal="center"/>
    </xf>
    <xf numFmtId="0" fontId="1" fillId="2" borderId="37"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165" fontId="1" fillId="2" borderId="16" xfId="1" applyNumberFormat="1" applyFont="1" applyFill="1" applyBorder="1" applyAlignment="1">
      <alignment horizontal="center" wrapText="1"/>
    </xf>
    <xf numFmtId="0" fontId="9" fillId="0" borderId="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583"/>
  <sheetViews>
    <sheetView tabSelected="1" view="pageBreakPreview" topLeftCell="F578" zoomScale="85" zoomScaleNormal="85" zoomScaleSheetLayoutView="85" workbookViewId="0">
      <selection activeCell="L584" sqref="L584"/>
    </sheetView>
  </sheetViews>
  <sheetFormatPr defaultColWidth="9" defaultRowHeight="15" x14ac:dyDescent="0.25"/>
  <cols>
    <col min="1" max="1" width="4" style="128" customWidth="1"/>
    <col min="2" max="2" width="6.42578125" style="131" customWidth="1"/>
    <col min="3" max="3" width="1.140625" style="128" customWidth="1"/>
    <col min="4" max="4" width="4.85546875" style="128" customWidth="1"/>
    <col min="5" max="5" width="80.28515625" style="128" customWidth="1"/>
    <col min="6" max="6" width="6.140625" style="131" customWidth="1"/>
    <col min="7" max="7" width="9.140625" style="131" customWidth="1"/>
    <col min="8" max="8" width="15.140625" style="154" bestFit="1" customWidth="1"/>
    <col min="9" max="9" width="17.28515625" style="126" customWidth="1"/>
    <col min="10" max="10" width="15.140625" style="126" bestFit="1" customWidth="1"/>
    <col min="11" max="11" width="17.7109375" style="126" customWidth="1"/>
    <col min="12" max="12" width="15.85546875" style="126" customWidth="1"/>
    <col min="13" max="13" width="11.7109375" style="127" customWidth="1"/>
    <col min="14" max="16384" width="9" style="128"/>
  </cols>
  <sheetData>
    <row r="1" spans="2:13" ht="18.75" x14ac:dyDescent="0.3">
      <c r="B1" s="230" t="s">
        <v>394</v>
      </c>
      <c r="C1" s="230"/>
      <c r="D1" s="230"/>
      <c r="E1" s="230"/>
      <c r="F1" s="230"/>
      <c r="G1" s="230"/>
      <c r="H1" s="230"/>
      <c r="I1" s="230"/>
      <c r="J1" s="230"/>
      <c r="K1" s="230"/>
      <c r="L1" s="230"/>
      <c r="M1" s="230"/>
    </row>
    <row r="2" spans="2:13" ht="18.75" x14ac:dyDescent="0.3">
      <c r="B2" s="230" t="s">
        <v>338</v>
      </c>
      <c r="C2" s="230"/>
      <c r="D2" s="230"/>
      <c r="E2" s="230"/>
      <c r="F2" s="230"/>
      <c r="G2" s="230"/>
      <c r="H2" s="230"/>
      <c r="I2" s="230"/>
      <c r="J2" s="230"/>
      <c r="K2" s="230"/>
      <c r="L2" s="230"/>
      <c r="M2" s="230"/>
    </row>
    <row r="3" spans="2:13" ht="18.75" x14ac:dyDescent="0.3">
      <c r="B3" s="231" t="s">
        <v>339</v>
      </c>
      <c r="C3" s="231"/>
      <c r="D3" s="231"/>
      <c r="E3" s="231"/>
      <c r="F3" s="231"/>
      <c r="G3" s="231"/>
      <c r="H3" s="231"/>
      <c r="I3" s="231"/>
      <c r="J3" s="231"/>
      <c r="K3" s="231"/>
      <c r="L3" s="231"/>
      <c r="M3" s="231"/>
    </row>
    <row r="4" spans="2:13" ht="9.6" customHeight="1" x14ac:dyDescent="0.3">
      <c r="B4" s="129"/>
      <c r="C4" s="129"/>
      <c r="D4" s="129"/>
      <c r="E4" s="129"/>
      <c r="F4" s="129"/>
      <c r="G4" s="129"/>
      <c r="H4" s="130"/>
    </row>
    <row r="5" spans="2:13" ht="22.15" customHeight="1" thickBot="1" x14ac:dyDescent="0.3">
      <c r="H5" s="249" t="s">
        <v>404</v>
      </c>
      <c r="I5" s="249"/>
      <c r="J5" s="238" t="s">
        <v>405</v>
      </c>
      <c r="K5" s="238"/>
      <c r="L5" s="238"/>
      <c r="M5" s="238"/>
    </row>
    <row r="6" spans="2:13" ht="14.45" customHeight="1" x14ac:dyDescent="0.25">
      <c r="B6" s="239" t="s">
        <v>0</v>
      </c>
      <c r="C6" s="241" t="s">
        <v>1</v>
      </c>
      <c r="D6" s="241"/>
      <c r="E6" s="241"/>
      <c r="F6" s="243" t="s">
        <v>2</v>
      </c>
      <c r="G6" s="244"/>
      <c r="H6" s="245" t="s">
        <v>401</v>
      </c>
      <c r="I6" s="247" t="s">
        <v>402</v>
      </c>
      <c r="J6" s="236" t="s">
        <v>401</v>
      </c>
      <c r="K6" s="254" t="s">
        <v>402</v>
      </c>
      <c r="L6" s="250" t="s">
        <v>406</v>
      </c>
      <c r="M6" s="252" t="s">
        <v>403</v>
      </c>
    </row>
    <row r="7" spans="2:13" ht="15.75" thickBot="1" x14ac:dyDescent="0.3">
      <c r="B7" s="240"/>
      <c r="C7" s="242"/>
      <c r="D7" s="242"/>
      <c r="E7" s="242"/>
      <c r="F7" s="132" t="s">
        <v>102</v>
      </c>
      <c r="G7" s="113" t="s">
        <v>3</v>
      </c>
      <c r="H7" s="246"/>
      <c r="I7" s="248"/>
      <c r="J7" s="237"/>
      <c r="K7" s="246"/>
      <c r="L7" s="251"/>
      <c r="M7" s="253"/>
    </row>
    <row r="8" spans="2:13" ht="15.75" thickBot="1" x14ac:dyDescent="0.3">
      <c r="B8" s="133" t="s">
        <v>7</v>
      </c>
      <c r="C8" s="134" t="s">
        <v>127</v>
      </c>
      <c r="D8" s="135"/>
      <c r="E8" s="136"/>
      <c r="F8" s="137"/>
      <c r="G8" s="137"/>
      <c r="H8" s="138"/>
      <c r="I8" s="155"/>
      <c r="J8" s="53"/>
      <c r="K8" s="157"/>
      <c r="L8" s="80"/>
      <c r="M8" s="163"/>
    </row>
    <row r="9" spans="2:13" x14ac:dyDescent="0.25">
      <c r="B9" s="125"/>
      <c r="C9" s="11" t="s">
        <v>9</v>
      </c>
      <c r="D9" s="34"/>
      <c r="E9" s="35"/>
      <c r="F9" s="1"/>
      <c r="G9" s="1"/>
      <c r="H9" s="17"/>
      <c r="I9" s="139"/>
      <c r="J9" s="53"/>
      <c r="K9" s="157"/>
      <c r="L9" s="53"/>
      <c r="M9" s="163"/>
    </row>
    <row r="10" spans="2:13" x14ac:dyDescent="0.25">
      <c r="B10" s="57">
        <v>1</v>
      </c>
      <c r="C10" s="58" t="s">
        <v>4</v>
      </c>
      <c r="D10" s="59"/>
      <c r="E10" s="60"/>
      <c r="F10" s="61"/>
      <c r="G10" s="61"/>
      <c r="H10" s="62"/>
      <c r="I10" s="156"/>
      <c r="J10" s="80"/>
      <c r="K10" s="156"/>
      <c r="L10" s="80"/>
      <c r="M10" s="164"/>
    </row>
    <row r="11" spans="2:13" x14ac:dyDescent="0.25">
      <c r="B11" s="1"/>
      <c r="C11" s="19"/>
      <c r="D11" s="36" t="s">
        <v>5</v>
      </c>
      <c r="E11" s="2"/>
      <c r="F11" s="1">
        <v>1</v>
      </c>
      <c r="G11" s="1" t="s">
        <v>29</v>
      </c>
      <c r="H11" s="17">
        <v>8220000000</v>
      </c>
      <c r="I11" s="139">
        <f>H11*F11</f>
        <v>8220000000</v>
      </c>
      <c r="J11" s="53">
        <f>473805*14000</f>
        <v>6633270000</v>
      </c>
      <c r="K11" s="157">
        <f>J11*F11</f>
        <v>6633270000</v>
      </c>
      <c r="L11" s="53">
        <f>I11-K11</f>
        <v>1586730000</v>
      </c>
      <c r="M11" s="163" t="s">
        <v>399</v>
      </c>
    </row>
    <row r="12" spans="2:13" ht="30" x14ac:dyDescent="0.25">
      <c r="B12" s="1"/>
      <c r="C12" s="19"/>
      <c r="D12" s="36"/>
      <c r="E12" s="37" t="s">
        <v>135</v>
      </c>
      <c r="F12" s="1"/>
      <c r="G12" s="1"/>
      <c r="H12" s="17"/>
      <c r="I12" s="139"/>
      <c r="J12" s="53"/>
      <c r="K12" s="157"/>
      <c r="L12" s="53"/>
      <c r="M12" s="163"/>
    </row>
    <row r="13" spans="2:13" ht="45" x14ac:dyDescent="0.25">
      <c r="B13" s="63"/>
      <c r="C13" s="64"/>
      <c r="D13" s="65"/>
      <c r="E13" s="66" t="s">
        <v>136</v>
      </c>
      <c r="F13" s="63"/>
      <c r="G13" s="63"/>
      <c r="H13" s="67"/>
      <c r="I13" s="141"/>
      <c r="J13" s="107"/>
      <c r="K13" s="159"/>
      <c r="L13" s="107"/>
      <c r="M13" s="165"/>
    </row>
    <row r="14" spans="2:13" x14ac:dyDescent="0.25">
      <c r="B14" s="69"/>
      <c r="C14" s="73"/>
      <c r="D14" s="74" t="s">
        <v>31</v>
      </c>
      <c r="E14" s="71" t="s">
        <v>6</v>
      </c>
      <c r="F14" s="69">
        <v>1</v>
      </c>
      <c r="G14" s="69" t="s">
        <v>29</v>
      </c>
      <c r="H14" s="70">
        <v>150000000</v>
      </c>
      <c r="I14" s="140">
        <f t="shared" ref="I14:I65" si="0">H14*F14</f>
        <v>150000000</v>
      </c>
      <c r="J14" s="80">
        <f>8646*14000</f>
        <v>121044000</v>
      </c>
      <c r="K14" s="157">
        <f>J14*F14</f>
        <v>121044000</v>
      </c>
      <c r="L14" s="53">
        <f>I14-K14</f>
        <v>28956000</v>
      </c>
      <c r="M14" s="164" t="s">
        <v>399</v>
      </c>
    </row>
    <row r="15" spans="2:13" ht="88.5" customHeight="1" x14ac:dyDescent="0.25">
      <c r="B15" s="63"/>
      <c r="C15" s="64"/>
      <c r="D15" s="65"/>
      <c r="E15" s="72" t="s">
        <v>368</v>
      </c>
      <c r="F15" s="63"/>
      <c r="G15" s="63"/>
      <c r="H15" s="67"/>
      <c r="I15" s="141"/>
      <c r="J15" s="107"/>
      <c r="K15" s="159"/>
      <c r="L15" s="107"/>
      <c r="M15" s="165"/>
    </row>
    <row r="16" spans="2:13" ht="14.25" customHeight="1" x14ac:dyDescent="0.25">
      <c r="B16" s="1"/>
      <c r="C16" s="19"/>
      <c r="D16" s="36" t="s">
        <v>112</v>
      </c>
      <c r="E16" s="38" t="s">
        <v>123</v>
      </c>
      <c r="F16" s="1">
        <v>1</v>
      </c>
      <c r="G16" s="1" t="s">
        <v>29</v>
      </c>
      <c r="H16" s="17">
        <v>250000000</v>
      </c>
      <c r="I16" s="139">
        <f t="shared" si="0"/>
        <v>250000000</v>
      </c>
      <c r="J16" s="53">
        <f>14410*14000</f>
        <v>201740000</v>
      </c>
      <c r="K16" s="157">
        <f>J16*F16</f>
        <v>201740000</v>
      </c>
      <c r="L16" s="53">
        <f>I16-K16</f>
        <v>48260000</v>
      </c>
      <c r="M16" s="163" t="s">
        <v>399</v>
      </c>
    </row>
    <row r="17" spans="2:13" x14ac:dyDescent="0.25">
      <c r="B17" s="1"/>
      <c r="C17" s="19"/>
      <c r="D17" s="36"/>
      <c r="E17" s="15" t="s">
        <v>137</v>
      </c>
      <c r="F17" s="1"/>
      <c r="G17" s="1"/>
      <c r="H17" s="17"/>
      <c r="I17" s="139"/>
      <c r="J17" s="53"/>
      <c r="K17" s="157"/>
      <c r="L17" s="53"/>
      <c r="M17" s="163"/>
    </row>
    <row r="18" spans="2:13" x14ac:dyDescent="0.25">
      <c r="B18" s="1"/>
      <c r="C18" s="19"/>
      <c r="D18" s="36"/>
      <c r="E18" s="38" t="s">
        <v>138</v>
      </c>
      <c r="F18" s="1"/>
      <c r="G18" s="1"/>
      <c r="H18" s="17"/>
      <c r="I18" s="139"/>
      <c r="J18" s="53"/>
      <c r="K18" s="157"/>
      <c r="L18" s="53"/>
      <c r="M18" s="163"/>
    </row>
    <row r="19" spans="2:13" x14ac:dyDescent="0.25">
      <c r="B19" s="1"/>
      <c r="C19" s="19"/>
      <c r="D19" s="36"/>
      <c r="E19" s="38" t="s">
        <v>139</v>
      </c>
      <c r="F19" s="1"/>
      <c r="G19" s="1"/>
      <c r="H19" s="17"/>
      <c r="I19" s="139"/>
      <c r="J19" s="53"/>
      <c r="K19" s="157"/>
      <c r="L19" s="53"/>
      <c r="M19" s="163"/>
    </row>
    <row r="20" spans="2:13" x14ac:dyDescent="0.25">
      <c r="B20" s="1"/>
      <c r="C20" s="19"/>
      <c r="D20" s="36"/>
      <c r="E20" s="38" t="s">
        <v>140</v>
      </c>
      <c r="F20" s="1"/>
      <c r="G20" s="1"/>
      <c r="H20" s="17"/>
      <c r="I20" s="139"/>
      <c r="J20" s="53"/>
      <c r="K20" s="157"/>
      <c r="L20" s="53"/>
      <c r="M20" s="163"/>
    </row>
    <row r="21" spans="2:13" x14ac:dyDescent="0.25">
      <c r="B21" s="1"/>
      <c r="C21" s="19"/>
      <c r="D21" s="36"/>
      <c r="E21" s="38" t="s">
        <v>141</v>
      </c>
      <c r="F21" s="1"/>
      <c r="G21" s="1"/>
      <c r="H21" s="17"/>
      <c r="I21" s="139"/>
      <c r="J21" s="53"/>
      <c r="K21" s="157"/>
      <c r="L21" s="53"/>
      <c r="M21" s="163"/>
    </row>
    <row r="22" spans="2:13" x14ac:dyDescent="0.25">
      <c r="B22" s="1"/>
      <c r="C22" s="19"/>
      <c r="D22" s="36"/>
      <c r="E22" s="38" t="s">
        <v>142</v>
      </c>
      <c r="F22" s="1"/>
      <c r="G22" s="1"/>
      <c r="H22" s="17"/>
      <c r="I22" s="139"/>
      <c r="J22" s="53"/>
      <c r="K22" s="157"/>
      <c r="L22" s="53"/>
      <c r="M22" s="163"/>
    </row>
    <row r="23" spans="2:13" x14ac:dyDescent="0.25">
      <c r="B23" s="1"/>
      <c r="C23" s="19"/>
      <c r="D23" s="36"/>
      <c r="E23" s="38" t="s">
        <v>143</v>
      </c>
      <c r="F23" s="1"/>
      <c r="G23" s="1"/>
      <c r="H23" s="17"/>
      <c r="I23" s="139"/>
      <c r="J23" s="53"/>
      <c r="K23" s="157"/>
      <c r="L23" s="53"/>
      <c r="M23" s="163"/>
    </row>
    <row r="24" spans="2:13" x14ac:dyDescent="0.25">
      <c r="B24" s="1"/>
      <c r="C24" s="19"/>
      <c r="D24" s="36"/>
      <c r="E24" s="38" t="s">
        <v>144</v>
      </c>
      <c r="F24" s="1"/>
      <c r="G24" s="1"/>
      <c r="H24" s="17"/>
      <c r="I24" s="139"/>
      <c r="J24" s="53"/>
      <c r="K24" s="157"/>
      <c r="L24" s="53"/>
      <c r="M24" s="163"/>
    </row>
    <row r="25" spans="2:13" x14ac:dyDescent="0.25">
      <c r="B25" s="1"/>
      <c r="C25" s="19"/>
      <c r="D25" s="36"/>
      <c r="E25" s="38" t="s">
        <v>145</v>
      </c>
      <c r="F25" s="1"/>
      <c r="G25" s="1"/>
      <c r="H25" s="17"/>
      <c r="I25" s="139"/>
      <c r="J25" s="53"/>
      <c r="K25" s="157"/>
      <c r="L25" s="53"/>
      <c r="M25" s="163"/>
    </row>
    <row r="26" spans="2:13" x14ac:dyDescent="0.25">
      <c r="B26" s="1"/>
      <c r="C26" s="19"/>
      <c r="D26" s="36"/>
      <c r="E26" s="38" t="s">
        <v>146</v>
      </c>
      <c r="F26" s="1"/>
      <c r="G26" s="1"/>
      <c r="H26" s="17"/>
      <c r="I26" s="139"/>
      <c r="J26" s="53"/>
      <c r="K26" s="157"/>
      <c r="L26" s="53"/>
      <c r="M26" s="163"/>
    </row>
    <row r="27" spans="2:13" x14ac:dyDescent="0.25">
      <c r="B27" s="1"/>
      <c r="C27" s="19"/>
      <c r="D27" s="36"/>
      <c r="E27" s="38" t="s">
        <v>147</v>
      </c>
      <c r="F27" s="1"/>
      <c r="G27" s="1"/>
      <c r="H27" s="17"/>
      <c r="I27" s="139"/>
      <c r="J27" s="53"/>
      <c r="K27" s="157"/>
      <c r="L27" s="53"/>
      <c r="M27" s="163"/>
    </row>
    <row r="28" spans="2:13" x14ac:dyDescent="0.25">
      <c r="B28" s="1"/>
      <c r="C28" s="19"/>
      <c r="D28" s="36"/>
      <c r="E28" s="38" t="s">
        <v>148</v>
      </c>
      <c r="F28" s="1"/>
      <c r="G28" s="1"/>
      <c r="H28" s="17"/>
      <c r="I28" s="139"/>
      <c r="J28" s="53"/>
      <c r="K28" s="157"/>
      <c r="L28" s="53"/>
      <c r="M28" s="163"/>
    </row>
    <row r="29" spans="2:13" x14ac:dyDescent="0.25">
      <c r="B29" s="1"/>
      <c r="C29" s="19"/>
      <c r="D29" s="36"/>
      <c r="E29" s="38" t="s">
        <v>149</v>
      </c>
      <c r="F29" s="1"/>
      <c r="G29" s="1"/>
      <c r="H29" s="17"/>
      <c r="I29" s="139"/>
      <c r="J29" s="53"/>
      <c r="K29" s="157"/>
      <c r="L29" s="53"/>
      <c r="M29" s="163"/>
    </row>
    <row r="30" spans="2:13" x14ac:dyDescent="0.25">
      <c r="B30" s="1"/>
      <c r="C30" s="19"/>
      <c r="D30" s="36"/>
      <c r="E30" s="38"/>
      <c r="F30" s="1"/>
      <c r="G30" s="1"/>
      <c r="H30" s="17"/>
      <c r="I30" s="139"/>
      <c r="J30" s="53"/>
      <c r="K30" s="157"/>
      <c r="L30" s="53"/>
      <c r="M30" s="163"/>
    </row>
    <row r="31" spans="2:13" x14ac:dyDescent="0.25">
      <c r="B31" s="1"/>
      <c r="C31" s="19"/>
      <c r="D31" s="36"/>
      <c r="E31" s="15" t="s">
        <v>150</v>
      </c>
      <c r="F31" s="1"/>
      <c r="G31" s="1"/>
      <c r="H31" s="17"/>
      <c r="I31" s="139"/>
      <c r="J31" s="53"/>
      <c r="K31" s="157"/>
      <c r="L31" s="53"/>
      <c r="M31" s="163"/>
    </row>
    <row r="32" spans="2:13" x14ac:dyDescent="0.25">
      <c r="B32" s="1"/>
      <c r="C32" s="19"/>
      <c r="D32" s="36"/>
      <c r="E32" s="38" t="s">
        <v>151</v>
      </c>
      <c r="F32" s="1"/>
      <c r="G32" s="1"/>
      <c r="H32" s="17"/>
      <c r="I32" s="139"/>
      <c r="J32" s="53"/>
      <c r="K32" s="157"/>
      <c r="L32" s="53"/>
      <c r="M32" s="163"/>
    </row>
    <row r="33" spans="2:13" x14ac:dyDescent="0.25">
      <c r="B33" s="1"/>
      <c r="C33" s="19"/>
      <c r="D33" s="36"/>
      <c r="E33" s="38" t="s">
        <v>152</v>
      </c>
      <c r="F33" s="1"/>
      <c r="G33" s="1"/>
      <c r="H33" s="17"/>
      <c r="I33" s="139"/>
      <c r="J33" s="53"/>
      <c r="K33" s="157"/>
      <c r="L33" s="53"/>
      <c r="M33" s="163"/>
    </row>
    <row r="34" spans="2:13" x14ac:dyDescent="0.25">
      <c r="B34" s="1"/>
      <c r="C34" s="19"/>
      <c r="D34" s="36"/>
      <c r="E34" s="38" t="s">
        <v>153</v>
      </c>
      <c r="F34" s="1"/>
      <c r="G34" s="1"/>
      <c r="H34" s="17"/>
      <c r="I34" s="139"/>
      <c r="J34" s="53"/>
      <c r="K34" s="157"/>
      <c r="L34" s="53"/>
      <c r="M34" s="163"/>
    </row>
    <row r="35" spans="2:13" x14ac:dyDescent="0.25">
      <c r="B35" s="1"/>
      <c r="C35" s="19"/>
      <c r="D35" s="36"/>
      <c r="E35" s="38" t="s">
        <v>154</v>
      </c>
      <c r="F35" s="1"/>
      <c r="G35" s="1"/>
      <c r="H35" s="17"/>
      <c r="I35" s="139"/>
      <c r="J35" s="53"/>
      <c r="K35" s="157"/>
      <c r="L35" s="53"/>
      <c r="M35" s="163"/>
    </row>
    <row r="36" spans="2:13" x14ac:dyDescent="0.25">
      <c r="B36" s="1"/>
      <c r="C36" s="19"/>
      <c r="D36" s="36"/>
      <c r="E36" s="38" t="s">
        <v>155</v>
      </c>
      <c r="F36" s="1"/>
      <c r="G36" s="1"/>
      <c r="H36" s="17"/>
      <c r="I36" s="139"/>
      <c r="J36" s="53"/>
      <c r="K36" s="157"/>
      <c r="L36" s="53"/>
      <c r="M36" s="163"/>
    </row>
    <row r="37" spans="2:13" x14ac:dyDescent="0.25">
      <c r="B37" s="1"/>
      <c r="C37" s="19"/>
      <c r="D37" s="36"/>
      <c r="E37" s="38" t="s">
        <v>156</v>
      </c>
      <c r="F37" s="1"/>
      <c r="G37" s="1"/>
      <c r="H37" s="17"/>
      <c r="I37" s="139"/>
      <c r="J37" s="53"/>
      <c r="K37" s="157"/>
      <c r="L37" s="53"/>
      <c r="M37" s="163"/>
    </row>
    <row r="38" spans="2:13" x14ac:dyDescent="0.25">
      <c r="B38" s="1"/>
      <c r="C38" s="19"/>
      <c r="D38" s="36"/>
      <c r="E38" s="38" t="s">
        <v>157</v>
      </c>
      <c r="F38" s="1"/>
      <c r="G38" s="1"/>
      <c r="H38" s="17"/>
      <c r="I38" s="139"/>
      <c r="J38" s="53"/>
      <c r="K38" s="157"/>
      <c r="L38" s="53"/>
      <c r="M38" s="163"/>
    </row>
    <row r="39" spans="2:13" x14ac:dyDescent="0.25">
      <c r="B39" s="1"/>
      <c r="C39" s="19"/>
      <c r="D39" s="36"/>
      <c r="E39" s="38" t="s">
        <v>158</v>
      </c>
      <c r="F39" s="1"/>
      <c r="G39" s="1"/>
      <c r="H39" s="17"/>
      <c r="I39" s="139"/>
      <c r="J39" s="53"/>
      <c r="K39" s="157"/>
      <c r="L39" s="53"/>
      <c r="M39" s="163"/>
    </row>
    <row r="40" spans="2:13" x14ac:dyDescent="0.25">
      <c r="B40" s="1"/>
      <c r="C40" s="19"/>
      <c r="D40" s="36"/>
      <c r="E40" s="38" t="s">
        <v>159</v>
      </c>
      <c r="F40" s="1"/>
      <c r="G40" s="1"/>
      <c r="H40" s="17"/>
      <c r="I40" s="139"/>
      <c r="J40" s="53"/>
      <c r="K40" s="157"/>
      <c r="L40" s="53"/>
      <c r="M40" s="163"/>
    </row>
    <row r="41" spans="2:13" x14ac:dyDescent="0.25">
      <c r="B41" s="1"/>
      <c r="C41" s="19"/>
      <c r="D41" s="36"/>
      <c r="E41" s="38" t="s">
        <v>160</v>
      </c>
      <c r="F41" s="1"/>
      <c r="G41" s="1"/>
      <c r="H41" s="17"/>
      <c r="I41" s="139"/>
      <c r="J41" s="53"/>
      <c r="K41" s="157"/>
      <c r="L41" s="53"/>
      <c r="M41" s="163"/>
    </row>
    <row r="42" spans="2:13" x14ac:dyDescent="0.25">
      <c r="B42" s="1"/>
      <c r="C42" s="19"/>
      <c r="D42" s="36"/>
      <c r="E42" s="38" t="s">
        <v>161</v>
      </c>
      <c r="F42" s="1"/>
      <c r="G42" s="1"/>
      <c r="H42" s="17"/>
      <c r="I42" s="139"/>
      <c r="J42" s="53"/>
      <c r="K42" s="157"/>
      <c r="L42" s="53"/>
      <c r="M42" s="163"/>
    </row>
    <row r="43" spans="2:13" x14ac:dyDescent="0.25">
      <c r="B43" s="1"/>
      <c r="C43" s="19"/>
      <c r="D43" s="36"/>
      <c r="E43" s="38" t="s">
        <v>162</v>
      </c>
      <c r="F43" s="1"/>
      <c r="G43" s="1"/>
      <c r="H43" s="17"/>
      <c r="I43" s="139"/>
      <c r="J43" s="53"/>
      <c r="K43" s="157"/>
      <c r="L43" s="53"/>
      <c r="M43" s="163"/>
    </row>
    <row r="44" spans="2:13" x14ac:dyDescent="0.25">
      <c r="B44" s="63"/>
      <c r="C44" s="64"/>
      <c r="D44" s="65"/>
      <c r="E44" s="72"/>
      <c r="F44" s="63"/>
      <c r="G44" s="63"/>
      <c r="H44" s="67"/>
      <c r="I44" s="141"/>
      <c r="J44" s="107"/>
      <c r="K44" s="159"/>
      <c r="L44" s="107"/>
      <c r="M44" s="165"/>
    </row>
    <row r="45" spans="2:13" x14ac:dyDescent="0.25">
      <c r="B45" s="57">
        <v>2</v>
      </c>
      <c r="C45" s="58" t="s">
        <v>32</v>
      </c>
      <c r="D45" s="76"/>
      <c r="E45" s="75"/>
      <c r="F45" s="69">
        <v>1</v>
      </c>
      <c r="G45" s="69" t="s">
        <v>29</v>
      </c>
      <c r="H45" s="70">
        <v>125000000</v>
      </c>
      <c r="I45" s="140">
        <f t="shared" si="0"/>
        <v>125000000</v>
      </c>
      <c r="J45" s="80">
        <f>7205*14000</f>
        <v>100870000</v>
      </c>
      <c r="K45" s="157">
        <f>J45*F45</f>
        <v>100870000</v>
      </c>
      <c r="L45" s="53">
        <f>I45-K45</f>
        <v>24130000</v>
      </c>
      <c r="M45" s="164" t="s">
        <v>399</v>
      </c>
    </row>
    <row r="46" spans="2:13" x14ac:dyDescent="0.25">
      <c r="B46" s="32"/>
      <c r="C46" s="13"/>
      <c r="D46" s="16" t="s">
        <v>18</v>
      </c>
      <c r="E46" s="38" t="s">
        <v>163</v>
      </c>
      <c r="F46" s="1"/>
      <c r="G46" s="1"/>
      <c r="H46" s="52"/>
      <c r="I46" s="139"/>
      <c r="J46" s="53"/>
      <c r="K46" s="157"/>
      <c r="L46" s="53"/>
      <c r="M46" s="163"/>
    </row>
    <row r="47" spans="2:13" x14ac:dyDescent="0.25">
      <c r="B47" s="32"/>
      <c r="C47" s="13"/>
      <c r="D47" s="16" t="s">
        <v>18</v>
      </c>
      <c r="E47" s="38" t="s">
        <v>164</v>
      </c>
      <c r="F47" s="1"/>
      <c r="G47" s="1"/>
      <c r="H47" s="52"/>
      <c r="I47" s="139"/>
      <c r="J47" s="53"/>
      <c r="K47" s="157"/>
      <c r="L47" s="53"/>
      <c r="M47" s="163"/>
    </row>
    <row r="48" spans="2:13" x14ac:dyDescent="0.25">
      <c r="B48" s="32"/>
      <c r="C48" s="13"/>
      <c r="D48" s="16" t="s">
        <v>18</v>
      </c>
      <c r="E48" s="38" t="s">
        <v>165</v>
      </c>
      <c r="F48" s="1"/>
      <c r="G48" s="1"/>
      <c r="H48" s="52"/>
      <c r="I48" s="139"/>
      <c r="J48" s="53"/>
      <c r="K48" s="157"/>
      <c r="L48" s="53"/>
      <c r="M48" s="163"/>
    </row>
    <row r="49" spans="2:13" x14ac:dyDescent="0.25">
      <c r="B49" s="32"/>
      <c r="C49" s="13"/>
      <c r="D49" s="16" t="s">
        <v>18</v>
      </c>
      <c r="E49" s="38" t="s">
        <v>166</v>
      </c>
      <c r="F49" s="1"/>
      <c r="G49" s="1"/>
      <c r="H49" s="52"/>
      <c r="I49" s="139"/>
      <c r="J49" s="53"/>
      <c r="K49" s="157"/>
      <c r="L49" s="53"/>
      <c r="M49" s="163"/>
    </row>
    <row r="50" spans="2:13" x14ac:dyDescent="0.25">
      <c r="B50" s="32"/>
      <c r="C50" s="13"/>
      <c r="D50" s="16" t="s">
        <v>18</v>
      </c>
      <c r="E50" s="38" t="s">
        <v>167</v>
      </c>
      <c r="F50" s="1"/>
      <c r="G50" s="1"/>
      <c r="H50" s="52"/>
      <c r="I50" s="139"/>
      <c r="J50" s="53"/>
      <c r="K50" s="157"/>
      <c r="L50" s="53"/>
      <c r="M50" s="163"/>
    </row>
    <row r="51" spans="2:13" x14ac:dyDescent="0.25">
      <c r="B51" s="32"/>
      <c r="C51" s="13"/>
      <c r="D51" s="16" t="s">
        <v>18</v>
      </c>
      <c r="E51" s="38" t="s">
        <v>168</v>
      </c>
      <c r="F51" s="1"/>
      <c r="G51" s="1"/>
      <c r="H51" s="52"/>
      <c r="I51" s="139"/>
      <c r="J51" s="53"/>
      <c r="K51" s="157"/>
      <c r="L51" s="53"/>
      <c r="M51" s="163"/>
    </row>
    <row r="52" spans="2:13" x14ac:dyDescent="0.25">
      <c r="B52" s="32"/>
      <c r="C52" s="13"/>
      <c r="D52" s="16" t="s">
        <v>18</v>
      </c>
      <c r="E52" s="38" t="s">
        <v>169</v>
      </c>
      <c r="F52" s="1"/>
      <c r="G52" s="1"/>
      <c r="H52" s="52"/>
      <c r="I52" s="139"/>
      <c r="J52" s="53"/>
      <c r="K52" s="157"/>
      <c r="L52" s="53"/>
      <c r="M52" s="163"/>
    </row>
    <row r="53" spans="2:13" x14ac:dyDescent="0.25">
      <c r="B53" s="32"/>
      <c r="C53" s="13"/>
      <c r="D53" s="16" t="s">
        <v>18</v>
      </c>
      <c r="E53" s="38" t="s">
        <v>170</v>
      </c>
      <c r="F53" s="1"/>
      <c r="G53" s="1"/>
      <c r="H53" s="52"/>
      <c r="I53" s="139"/>
      <c r="J53" s="53"/>
      <c r="K53" s="157"/>
      <c r="L53" s="53"/>
      <c r="M53" s="163"/>
    </row>
    <row r="54" spans="2:13" x14ac:dyDescent="0.25">
      <c r="B54" s="32"/>
      <c r="C54" s="13"/>
      <c r="D54" s="16" t="s">
        <v>18</v>
      </c>
      <c r="E54" s="38" t="s">
        <v>171</v>
      </c>
      <c r="F54" s="1"/>
      <c r="G54" s="1"/>
      <c r="H54" s="52"/>
      <c r="I54" s="139"/>
      <c r="J54" s="53"/>
      <c r="K54" s="157"/>
      <c r="L54" s="53"/>
      <c r="M54" s="163"/>
    </row>
    <row r="55" spans="2:13" x14ac:dyDescent="0.25">
      <c r="B55" s="32"/>
      <c r="C55" s="13"/>
      <c r="D55" s="16" t="s">
        <v>18</v>
      </c>
      <c r="E55" s="38" t="s">
        <v>172</v>
      </c>
      <c r="F55" s="1"/>
      <c r="G55" s="1"/>
      <c r="H55" s="52"/>
      <c r="I55" s="139"/>
      <c r="J55" s="53"/>
      <c r="K55" s="157"/>
      <c r="L55" s="53"/>
      <c r="M55" s="163"/>
    </row>
    <row r="56" spans="2:13" x14ac:dyDescent="0.25">
      <c r="B56" s="32"/>
      <c r="C56" s="13"/>
      <c r="D56" s="16" t="s">
        <v>18</v>
      </c>
      <c r="E56" s="38" t="s">
        <v>173</v>
      </c>
      <c r="F56" s="1"/>
      <c r="G56" s="1"/>
      <c r="H56" s="52"/>
      <c r="I56" s="139"/>
      <c r="J56" s="53"/>
      <c r="K56" s="157"/>
      <c r="L56" s="53"/>
      <c r="M56" s="163"/>
    </row>
    <row r="57" spans="2:13" x14ac:dyDescent="0.25">
      <c r="B57" s="32"/>
      <c r="C57" s="13"/>
      <c r="D57" s="16" t="s">
        <v>18</v>
      </c>
      <c r="E57" s="38" t="s">
        <v>174</v>
      </c>
      <c r="F57" s="1"/>
      <c r="G57" s="1"/>
      <c r="H57" s="52"/>
      <c r="I57" s="139"/>
      <c r="J57" s="53"/>
      <c r="K57" s="157"/>
      <c r="L57" s="53"/>
      <c r="M57" s="163"/>
    </row>
    <row r="58" spans="2:13" x14ac:dyDescent="0.25">
      <c r="B58" s="63"/>
      <c r="C58" s="64"/>
      <c r="D58" s="77"/>
      <c r="E58" s="72"/>
      <c r="F58" s="63"/>
      <c r="G58" s="63"/>
      <c r="H58" s="67"/>
      <c r="I58" s="141"/>
      <c r="J58" s="107"/>
      <c r="K58" s="159"/>
      <c r="L58" s="107"/>
      <c r="M58" s="165"/>
    </row>
    <row r="59" spans="2:13" x14ac:dyDescent="0.25">
      <c r="B59" s="69"/>
      <c r="C59" s="78" t="s">
        <v>10</v>
      </c>
      <c r="D59" s="79"/>
      <c r="E59" s="68"/>
      <c r="F59" s="69"/>
      <c r="G59" s="69"/>
      <c r="H59" s="80"/>
      <c r="I59" s="140"/>
      <c r="J59" s="80"/>
      <c r="K59" s="156"/>
      <c r="L59" s="80"/>
      <c r="M59" s="164"/>
    </row>
    <row r="60" spans="2:13" x14ac:dyDescent="0.25">
      <c r="B60" s="32">
        <v>3</v>
      </c>
      <c r="C60" s="13" t="s">
        <v>8</v>
      </c>
      <c r="D60" s="14"/>
      <c r="E60" s="2"/>
      <c r="F60" s="1">
        <v>1</v>
      </c>
      <c r="G60" s="1" t="s">
        <v>29</v>
      </c>
      <c r="H60" s="17">
        <v>150000000</v>
      </c>
      <c r="I60" s="139">
        <f t="shared" si="0"/>
        <v>150000000</v>
      </c>
      <c r="J60" s="53">
        <f>7205*14000</f>
        <v>100870000</v>
      </c>
      <c r="K60" s="157">
        <f>J60*F60</f>
        <v>100870000</v>
      </c>
      <c r="L60" s="53">
        <f>I60-K60</f>
        <v>49130000</v>
      </c>
      <c r="M60" s="163" t="s">
        <v>399</v>
      </c>
    </row>
    <row r="61" spans="2:13" x14ac:dyDescent="0.25">
      <c r="B61" s="32"/>
      <c r="C61" s="13"/>
      <c r="D61" s="16" t="s">
        <v>18</v>
      </c>
      <c r="E61" s="40" t="s">
        <v>175</v>
      </c>
      <c r="F61" s="1"/>
      <c r="G61" s="1"/>
      <c r="H61" s="17"/>
      <c r="I61" s="139"/>
      <c r="J61" s="53"/>
      <c r="K61" s="157"/>
      <c r="L61" s="53"/>
      <c r="M61" s="163"/>
    </row>
    <row r="62" spans="2:13" x14ac:dyDescent="0.25">
      <c r="B62" s="32"/>
      <c r="C62" s="13"/>
      <c r="D62" s="16" t="s">
        <v>18</v>
      </c>
      <c r="E62" s="40" t="s">
        <v>176</v>
      </c>
      <c r="F62" s="1"/>
      <c r="G62" s="1"/>
      <c r="H62" s="17"/>
      <c r="I62" s="139"/>
      <c r="J62" s="53"/>
      <c r="K62" s="157"/>
      <c r="L62" s="53"/>
      <c r="M62" s="163"/>
    </row>
    <row r="63" spans="2:13" x14ac:dyDescent="0.25">
      <c r="B63" s="1"/>
      <c r="C63" s="19"/>
      <c r="D63" s="41" t="s">
        <v>18</v>
      </c>
      <c r="E63" s="40" t="s">
        <v>177</v>
      </c>
      <c r="F63" s="1"/>
      <c r="G63" s="1"/>
      <c r="H63" s="17"/>
      <c r="I63" s="139"/>
      <c r="J63" s="53"/>
      <c r="K63" s="157"/>
      <c r="L63" s="53"/>
      <c r="M63" s="163"/>
    </row>
    <row r="64" spans="2:13" x14ac:dyDescent="0.25">
      <c r="B64" s="63"/>
      <c r="C64" s="64"/>
      <c r="D64" s="77"/>
      <c r="E64" s="81"/>
      <c r="F64" s="63"/>
      <c r="G64" s="63"/>
      <c r="H64" s="67"/>
      <c r="I64" s="141"/>
      <c r="J64" s="107"/>
      <c r="K64" s="159"/>
      <c r="L64" s="107"/>
      <c r="M64" s="165"/>
    </row>
    <row r="65" spans="2:13" x14ac:dyDescent="0.25">
      <c r="B65" s="57">
        <v>4</v>
      </c>
      <c r="C65" s="58" t="s">
        <v>11</v>
      </c>
      <c r="D65" s="59"/>
      <c r="E65" s="60"/>
      <c r="F65" s="69">
        <v>1</v>
      </c>
      <c r="G65" s="69" t="s">
        <v>29</v>
      </c>
      <c r="H65" s="70">
        <v>150000000</v>
      </c>
      <c r="I65" s="140">
        <f t="shared" si="0"/>
        <v>150000000</v>
      </c>
      <c r="J65" s="80">
        <f>7205*14000</f>
        <v>100870000</v>
      </c>
      <c r="K65" s="157">
        <f>J65*F65</f>
        <v>100870000</v>
      </c>
      <c r="L65" s="53">
        <f>I65-K65</f>
        <v>49130000</v>
      </c>
      <c r="M65" s="164" t="s">
        <v>399</v>
      </c>
    </row>
    <row r="66" spans="2:13" ht="30" x14ac:dyDescent="0.25">
      <c r="B66" s="1"/>
      <c r="C66" s="19"/>
      <c r="D66" s="6"/>
      <c r="E66" s="42" t="s">
        <v>369</v>
      </c>
      <c r="F66" s="1"/>
      <c r="G66" s="1"/>
      <c r="H66" s="17"/>
      <c r="I66" s="139"/>
      <c r="J66" s="53"/>
      <c r="K66" s="157"/>
      <c r="L66" s="53"/>
      <c r="M66" s="163"/>
    </row>
    <row r="67" spans="2:13" x14ac:dyDescent="0.25">
      <c r="B67" s="1"/>
      <c r="C67" s="19"/>
      <c r="D67" s="6"/>
      <c r="E67" s="42" t="s">
        <v>178</v>
      </c>
      <c r="F67" s="1"/>
      <c r="G67" s="1"/>
      <c r="H67" s="17"/>
      <c r="I67" s="139"/>
      <c r="J67" s="53"/>
      <c r="K67" s="157"/>
      <c r="L67" s="53"/>
      <c r="M67" s="163"/>
    </row>
    <row r="68" spans="2:13" x14ac:dyDescent="0.25">
      <c r="B68" s="1"/>
      <c r="C68" s="19"/>
      <c r="D68" s="6"/>
      <c r="E68" s="43" t="s">
        <v>179</v>
      </c>
      <c r="F68" s="1"/>
      <c r="G68" s="1"/>
      <c r="H68" s="17"/>
      <c r="I68" s="139"/>
      <c r="J68" s="53"/>
      <c r="K68" s="157"/>
      <c r="L68" s="53"/>
      <c r="M68" s="163"/>
    </row>
    <row r="69" spans="2:13" x14ac:dyDescent="0.25">
      <c r="B69" s="1"/>
      <c r="C69" s="19"/>
      <c r="D69" s="6"/>
      <c r="E69" s="43" t="s">
        <v>180</v>
      </c>
      <c r="F69" s="1"/>
      <c r="G69" s="1"/>
      <c r="H69" s="17"/>
      <c r="I69" s="139"/>
      <c r="J69" s="53"/>
      <c r="K69" s="157"/>
      <c r="L69" s="53"/>
      <c r="M69" s="163"/>
    </row>
    <row r="70" spans="2:13" x14ac:dyDescent="0.25">
      <c r="B70" s="1"/>
      <c r="C70" s="19"/>
      <c r="D70" s="6"/>
      <c r="E70" s="43" t="s">
        <v>370</v>
      </c>
      <c r="F70" s="1"/>
      <c r="G70" s="1"/>
      <c r="H70" s="17"/>
      <c r="I70" s="139"/>
      <c r="J70" s="53"/>
      <c r="K70" s="157"/>
      <c r="L70" s="53"/>
      <c r="M70" s="163"/>
    </row>
    <row r="71" spans="2:13" ht="30" x14ac:dyDescent="0.25">
      <c r="B71" s="1"/>
      <c r="C71" s="19"/>
      <c r="D71" s="6"/>
      <c r="E71" s="43" t="s">
        <v>371</v>
      </c>
      <c r="F71" s="1"/>
      <c r="G71" s="1"/>
      <c r="H71" s="17"/>
      <c r="I71" s="139"/>
      <c r="J71" s="53"/>
      <c r="K71" s="157"/>
      <c r="L71" s="53"/>
      <c r="M71" s="163"/>
    </row>
    <row r="72" spans="2:13" ht="30" x14ac:dyDescent="0.25">
      <c r="B72" s="1"/>
      <c r="C72" s="19"/>
      <c r="D72" s="6"/>
      <c r="E72" s="43" t="s">
        <v>181</v>
      </c>
      <c r="F72" s="1"/>
      <c r="G72" s="1"/>
      <c r="H72" s="17"/>
      <c r="I72" s="139"/>
      <c r="J72" s="53"/>
      <c r="K72" s="157"/>
      <c r="L72" s="53"/>
      <c r="M72" s="163"/>
    </row>
    <row r="73" spans="2:13" ht="30" x14ac:dyDescent="0.25">
      <c r="B73" s="1"/>
      <c r="C73" s="19"/>
      <c r="D73" s="6"/>
      <c r="E73" s="43" t="s">
        <v>372</v>
      </c>
      <c r="F73" s="1"/>
      <c r="G73" s="1"/>
      <c r="H73" s="17"/>
      <c r="I73" s="139"/>
      <c r="J73" s="53"/>
      <c r="K73" s="157"/>
      <c r="L73" s="53"/>
      <c r="M73" s="163"/>
    </row>
    <row r="74" spans="2:13" x14ac:dyDescent="0.25">
      <c r="B74" s="1"/>
      <c r="C74" s="19"/>
      <c r="D74" s="6"/>
      <c r="E74" s="43" t="s">
        <v>373</v>
      </c>
      <c r="F74" s="1"/>
      <c r="G74" s="1"/>
      <c r="H74" s="17"/>
      <c r="I74" s="139"/>
      <c r="J74" s="53"/>
      <c r="K74" s="157"/>
      <c r="L74" s="53"/>
      <c r="M74" s="163"/>
    </row>
    <row r="75" spans="2:13" x14ac:dyDescent="0.25">
      <c r="B75" s="1"/>
      <c r="C75" s="19"/>
      <c r="D75" s="6"/>
      <c r="E75" s="43" t="s">
        <v>182</v>
      </c>
      <c r="F75" s="1"/>
      <c r="G75" s="1"/>
      <c r="H75" s="17"/>
      <c r="I75" s="139"/>
      <c r="J75" s="53"/>
      <c r="K75" s="157"/>
      <c r="L75" s="53"/>
      <c r="M75" s="163"/>
    </row>
    <row r="76" spans="2:13" x14ac:dyDescent="0.25">
      <c r="B76" s="1"/>
      <c r="C76" s="19"/>
      <c r="D76" s="6"/>
      <c r="E76" s="43" t="s">
        <v>374</v>
      </c>
      <c r="F76" s="1"/>
      <c r="G76" s="1"/>
      <c r="H76" s="17"/>
      <c r="I76" s="139"/>
      <c r="J76" s="53"/>
      <c r="K76" s="157"/>
      <c r="L76" s="53"/>
      <c r="M76" s="163"/>
    </row>
    <row r="77" spans="2:13" x14ac:dyDescent="0.25">
      <c r="B77" s="1"/>
      <c r="C77" s="19"/>
      <c r="D77" s="6"/>
      <c r="E77" s="43" t="s">
        <v>375</v>
      </c>
      <c r="F77" s="1"/>
      <c r="G77" s="1"/>
      <c r="H77" s="17"/>
      <c r="I77" s="139"/>
      <c r="J77" s="53"/>
      <c r="K77" s="157"/>
      <c r="L77" s="53"/>
      <c r="M77" s="163"/>
    </row>
    <row r="78" spans="2:13" x14ac:dyDescent="0.25">
      <c r="B78" s="1"/>
      <c r="C78" s="19"/>
      <c r="D78" s="6"/>
      <c r="E78" s="43" t="s">
        <v>376</v>
      </c>
      <c r="F78" s="1"/>
      <c r="G78" s="1"/>
      <c r="H78" s="17"/>
      <c r="I78" s="139"/>
      <c r="J78" s="53"/>
      <c r="K78" s="157"/>
      <c r="L78" s="53"/>
      <c r="M78" s="163"/>
    </row>
    <row r="79" spans="2:13" x14ac:dyDescent="0.25">
      <c r="B79" s="1"/>
      <c r="C79" s="19"/>
      <c r="D79" s="6"/>
      <c r="E79" s="43" t="s">
        <v>183</v>
      </c>
      <c r="F79" s="1"/>
      <c r="G79" s="1"/>
      <c r="H79" s="17"/>
      <c r="I79" s="139"/>
      <c r="J79" s="53"/>
      <c r="K79" s="157"/>
      <c r="L79" s="53"/>
      <c r="M79" s="163"/>
    </row>
    <row r="80" spans="2:13" x14ac:dyDescent="0.25">
      <c r="B80" s="1"/>
      <c r="C80" s="19"/>
      <c r="D80" s="6"/>
      <c r="E80" s="43" t="s">
        <v>184</v>
      </c>
      <c r="F80" s="1"/>
      <c r="G80" s="1"/>
      <c r="H80" s="17"/>
      <c r="I80" s="139"/>
      <c r="J80" s="53"/>
      <c r="K80" s="157"/>
      <c r="L80" s="53"/>
      <c r="M80" s="163"/>
    </row>
    <row r="81" spans="2:13" x14ac:dyDescent="0.25">
      <c r="B81" s="1"/>
      <c r="C81" s="19"/>
      <c r="D81" s="6"/>
      <c r="E81" s="43" t="s">
        <v>185</v>
      </c>
      <c r="F81" s="1"/>
      <c r="G81" s="1"/>
      <c r="H81" s="17"/>
      <c r="I81" s="139"/>
      <c r="J81" s="53"/>
      <c r="K81" s="157"/>
      <c r="L81" s="53"/>
      <c r="M81" s="163"/>
    </row>
    <row r="82" spans="2:13" x14ac:dyDescent="0.25">
      <c r="B82" s="1"/>
      <c r="C82" s="19"/>
      <c r="D82" s="6"/>
      <c r="E82" s="43" t="s">
        <v>377</v>
      </c>
      <c r="F82" s="1"/>
      <c r="G82" s="1"/>
      <c r="H82" s="17"/>
      <c r="I82" s="139"/>
      <c r="J82" s="53"/>
      <c r="K82" s="157"/>
      <c r="L82" s="53"/>
      <c r="M82" s="163"/>
    </row>
    <row r="83" spans="2:13" x14ac:dyDescent="0.25">
      <c r="B83" s="1"/>
      <c r="C83" s="19"/>
      <c r="D83" s="6"/>
      <c r="E83" s="43" t="s">
        <v>186</v>
      </c>
      <c r="F83" s="1"/>
      <c r="G83" s="1"/>
      <c r="H83" s="17"/>
      <c r="I83" s="139"/>
      <c r="J83" s="53"/>
      <c r="K83" s="157"/>
      <c r="L83" s="53"/>
      <c r="M83" s="163"/>
    </row>
    <row r="84" spans="2:13" x14ac:dyDescent="0.25">
      <c r="B84" s="1"/>
      <c r="C84" s="19"/>
      <c r="D84" s="6"/>
      <c r="E84" s="43" t="s">
        <v>187</v>
      </c>
      <c r="F84" s="1"/>
      <c r="G84" s="1"/>
      <c r="H84" s="17"/>
      <c r="I84" s="139"/>
      <c r="J84" s="53"/>
      <c r="K84" s="157"/>
      <c r="L84" s="53"/>
      <c r="M84" s="163"/>
    </row>
    <row r="85" spans="2:13" x14ac:dyDescent="0.25">
      <c r="B85" s="1"/>
      <c r="C85" s="19"/>
      <c r="D85" s="6"/>
      <c r="E85" s="43" t="s">
        <v>378</v>
      </c>
      <c r="F85" s="1"/>
      <c r="G85" s="1"/>
      <c r="H85" s="17"/>
      <c r="I85" s="139"/>
      <c r="J85" s="53"/>
      <c r="K85" s="157"/>
      <c r="L85" s="53"/>
      <c r="M85" s="163"/>
    </row>
    <row r="86" spans="2:13" x14ac:dyDescent="0.25">
      <c r="B86" s="1"/>
      <c r="C86" s="19"/>
      <c r="D86" s="6"/>
      <c r="E86" s="43" t="s">
        <v>379</v>
      </c>
      <c r="F86" s="1"/>
      <c r="G86" s="1"/>
      <c r="H86" s="17"/>
      <c r="I86" s="139"/>
      <c r="J86" s="53"/>
      <c r="K86" s="157"/>
      <c r="L86" s="53"/>
      <c r="M86" s="163"/>
    </row>
    <row r="87" spans="2:13" x14ac:dyDescent="0.25">
      <c r="B87" s="1"/>
      <c r="C87" s="19"/>
      <c r="D87" s="6"/>
      <c r="E87" s="43" t="s">
        <v>188</v>
      </c>
      <c r="F87" s="1"/>
      <c r="G87" s="1"/>
      <c r="H87" s="17"/>
      <c r="I87" s="139"/>
      <c r="J87" s="53"/>
      <c r="K87" s="157"/>
      <c r="L87" s="53"/>
      <c r="M87" s="163"/>
    </row>
    <row r="88" spans="2:13" x14ac:dyDescent="0.25">
      <c r="B88" s="1"/>
      <c r="C88" s="19"/>
      <c r="D88" s="6"/>
      <c r="E88" s="43" t="s">
        <v>189</v>
      </c>
      <c r="F88" s="1"/>
      <c r="G88" s="1"/>
      <c r="H88" s="17"/>
      <c r="I88" s="139"/>
      <c r="J88" s="53"/>
      <c r="K88" s="157"/>
      <c r="L88" s="53"/>
      <c r="M88" s="163"/>
    </row>
    <row r="89" spans="2:13" x14ac:dyDescent="0.25">
      <c r="B89" s="1"/>
      <c r="C89" s="19"/>
      <c r="D89" s="6"/>
      <c r="E89" s="43" t="s">
        <v>190</v>
      </c>
      <c r="F89" s="1"/>
      <c r="G89" s="1"/>
      <c r="H89" s="17"/>
      <c r="I89" s="139"/>
      <c r="J89" s="53"/>
      <c r="K89" s="157"/>
      <c r="L89" s="53"/>
      <c r="M89" s="163"/>
    </row>
    <row r="90" spans="2:13" x14ac:dyDescent="0.25">
      <c r="B90" s="1"/>
      <c r="C90" s="19"/>
      <c r="D90" s="6"/>
      <c r="E90" s="43" t="s">
        <v>191</v>
      </c>
      <c r="F90" s="1"/>
      <c r="G90" s="1"/>
      <c r="H90" s="17"/>
      <c r="I90" s="139"/>
      <c r="J90" s="53"/>
      <c r="K90" s="157"/>
      <c r="L90" s="53"/>
      <c r="M90" s="163"/>
    </row>
    <row r="91" spans="2:13" x14ac:dyDescent="0.25">
      <c r="B91" s="1"/>
      <c r="C91" s="19"/>
      <c r="D91" s="6"/>
      <c r="E91" s="43" t="s">
        <v>192</v>
      </c>
      <c r="F91" s="1"/>
      <c r="G91" s="1"/>
      <c r="H91" s="17"/>
      <c r="I91" s="139"/>
      <c r="J91" s="53"/>
      <c r="K91" s="157"/>
      <c r="L91" s="53"/>
      <c r="M91" s="163"/>
    </row>
    <row r="92" spans="2:13" x14ac:dyDescent="0.25">
      <c r="B92" s="1"/>
      <c r="C92" s="19"/>
      <c r="D92" s="6"/>
      <c r="E92" s="43" t="s">
        <v>193</v>
      </c>
      <c r="F92" s="1"/>
      <c r="G92" s="1"/>
      <c r="H92" s="17"/>
      <c r="I92" s="139"/>
      <c r="J92" s="53"/>
      <c r="K92" s="157"/>
      <c r="L92" s="53"/>
      <c r="M92" s="163"/>
    </row>
    <row r="93" spans="2:13" x14ac:dyDescent="0.25">
      <c r="B93" s="1"/>
      <c r="C93" s="19"/>
      <c r="D93" s="6"/>
      <c r="E93" s="43" t="s">
        <v>194</v>
      </c>
      <c r="F93" s="1"/>
      <c r="G93" s="1"/>
      <c r="H93" s="17"/>
      <c r="I93" s="139"/>
      <c r="J93" s="53"/>
      <c r="K93" s="157"/>
      <c r="L93" s="53"/>
      <c r="M93" s="163"/>
    </row>
    <row r="94" spans="2:13" x14ac:dyDescent="0.25">
      <c r="B94" s="1"/>
      <c r="C94" s="19"/>
      <c r="D94" s="6"/>
      <c r="E94" s="43" t="s">
        <v>195</v>
      </c>
      <c r="F94" s="1"/>
      <c r="G94" s="1"/>
      <c r="H94" s="17"/>
      <c r="I94" s="139"/>
      <c r="J94" s="53"/>
      <c r="K94" s="157"/>
      <c r="L94" s="53"/>
      <c r="M94" s="163"/>
    </row>
    <row r="95" spans="2:13" x14ac:dyDescent="0.25">
      <c r="B95" s="1"/>
      <c r="C95" s="19"/>
      <c r="D95" s="6"/>
      <c r="E95" s="43" t="s">
        <v>380</v>
      </c>
      <c r="F95" s="1"/>
      <c r="G95" s="1"/>
      <c r="H95" s="17"/>
      <c r="I95" s="139"/>
      <c r="J95" s="53"/>
      <c r="K95" s="157"/>
      <c r="L95" s="53"/>
      <c r="M95" s="163"/>
    </row>
    <row r="96" spans="2:13" x14ac:dyDescent="0.25">
      <c r="B96" s="1"/>
      <c r="C96" s="19"/>
      <c r="D96" s="6"/>
      <c r="E96" s="43" t="s">
        <v>381</v>
      </c>
      <c r="F96" s="1"/>
      <c r="G96" s="1"/>
      <c r="H96" s="17"/>
      <c r="I96" s="139"/>
      <c r="J96" s="53"/>
      <c r="K96" s="157"/>
      <c r="L96" s="53"/>
      <c r="M96" s="163"/>
    </row>
    <row r="97" spans="2:13" ht="30" x14ac:dyDescent="0.25">
      <c r="B97" s="1"/>
      <c r="C97" s="19"/>
      <c r="D97" s="6"/>
      <c r="E97" s="43" t="s">
        <v>382</v>
      </c>
      <c r="F97" s="1"/>
      <c r="G97" s="1"/>
      <c r="H97" s="17"/>
      <c r="I97" s="139"/>
      <c r="J97" s="53"/>
      <c r="K97" s="157"/>
      <c r="L97" s="53"/>
      <c r="M97" s="163"/>
    </row>
    <row r="98" spans="2:13" x14ac:dyDescent="0.25">
      <c r="B98" s="1"/>
      <c r="C98" s="19"/>
      <c r="D98" s="6"/>
      <c r="E98" s="43" t="s">
        <v>383</v>
      </c>
      <c r="F98" s="1"/>
      <c r="G98" s="1"/>
      <c r="H98" s="17"/>
      <c r="I98" s="139"/>
      <c r="J98" s="53"/>
      <c r="K98" s="157"/>
      <c r="L98" s="53"/>
      <c r="M98" s="163"/>
    </row>
    <row r="99" spans="2:13" x14ac:dyDescent="0.25">
      <c r="B99" s="1"/>
      <c r="C99" s="19"/>
      <c r="D99" s="6"/>
      <c r="E99" s="43" t="s">
        <v>384</v>
      </c>
      <c r="F99" s="1"/>
      <c r="G99" s="1"/>
      <c r="H99" s="17"/>
      <c r="I99" s="139"/>
      <c r="J99" s="53"/>
      <c r="K99" s="157"/>
      <c r="L99" s="53"/>
      <c r="M99" s="163"/>
    </row>
    <row r="100" spans="2:13" x14ac:dyDescent="0.25">
      <c r="B100" s="1"/>
      <c r="C100" s="19"/>
      <c r="D100" s="6"/>
      <c r="E100" s="43" t="s">
        <v>196</v>
      </c>
      <c r="F100" s="1"/>
      <c r="G100" s="1"/>
      <c r="H100" s="17"/>
      <c r="I100" s="139"/>
      <c r="J100" s="53"/>
      <c r="K100" s="157"/>
      <c r="L100" s="53"/>
      <c r="M100" s="163"/>
    </row>
    <row r="101" spans="2:13" x14ac:dyDescent="0.25">
      <c r="B101" s="1"/>
      <c r="C101" s="19"/>
      <c r="D101" s="6"/>
      <c r="E101" s="43" t="s">
        <v>385</v>
      </c>
      <c r="F101" s="1"/>
      <c r="G101" s="1"/>
      <c r="H101" s="17"/>
      <c r="I101" s="139"/>
      <c r="J101" s="53"/>
      <c r="K101" s="157"/>
      <c r="L101" s="53"/>
      <c r="M101" s="163"/>
    </row>
    <row r="102" spans="2:13" x14ac:dyDescent="0.25">
      <c r="B102" s="1"/>
      <c r="C102" s="19"/>
      <c r="D102" s="6"/>
      <c r="E102" s="43" t="s">
        <v>197</v>
      </c>
      <c r="F102" s="1"/>
      <c r="G102" s="1"/>
      <c r="H102" s="17"/>
      <c r="I102" s="139"/>
      <c r="J102" s="53"/>
      <c r="K102" s="157"/>
      <c r="L102" s="53"/>
      <c r="M102" s="163"/>
    </row>
    <row r="103" spans="2:13" x14ac:dyDescent="0.25">
      <c r="B103" s="1"/>
      <c r="C103" s="19"/>
      <c r="D103" s="6"/>
      <c r="E103" s="43" t="s">
        <v>198</v>
      </c>
      <c r="F103" s="1"/>
      <c r="G103" s="1"/>
      <c r="H103" s="17"/>
      <c r="I103" s="139"/>
      <c r="J103" s="53"/>
      <c r="K103" s="157"/>
      <c r="L103" s="53"/>
      <c r="M103" s="163"/>
    </row>
    <row r="104" spans="2:13" x14ac:dyDescent="0.25">
      <c r="B104" s="1"/>
      <c r="C104" s="19"/>
      <c r="D104" s="6"/>
      <c r="E104" s="43" t="s">
        <v>386</v>
      </c>
      <c r="F104" s="1"/>
      <c r="G104" s="1"/>
      <c r="H104" s="17"/>
      <c r="I104" s="139"/>
      <c r="J104" s="53"/>
      <c r="K104" s="157"/>
      <c r="L104" s="53"/>
      <c r="M104" s="163"/>
    </row>
    <row r="105" spans="2:13" ht="46.9" customHeight="1" x14ac:dyDescent="0.25">
      <c r="B105" s="1"/>
      <c r="C105" s="19"/>
      <c r="D105" s="6"/>
      <c r="E105" s="43" t="s">
        <v>387</v>
      </c>
      <c r="F105" s="1"/>
      <c r="G105" s="1"/>
      <c r="H105" s="17"/>
      <c r="I105" s="139"/>
      <c r="J105" s="53"/>
      <c r="K105" s="157"/>
      <c r="L105" s="53"/>
      <c r="M105" s="163"/>
    </row>
    <row r="106" spans="2:13" ht="14.65" customHeight="1" x14ac:dyDescent="0.25">
      <c r="B106" s="63"/>
      <c r="C106" s="64"/>
      <c r="D106" s="77"/>
      <c r="E106" s="82"/>
      <c r="F106" s="63"/>
      <c r="G106" s="63"/>
      <c r="H106" s="67"/>
      <c r="I106" s="141"/>
      <c r="J106" s="107"/>
      <c r="K106" s="159"/>
      <c r="L106" s="107"/>
      <c r="M106" s="165"/>
    </row>
    <row r="107" spans="2:13" x14ac:dyDescent="0.25">
      <c r="B107" s="57">
        <v>5</v>
      </c>
      <c r="C107" s="58" t="s">
        <v>54</v>
      </c>
      <c r="D107" s="59"/>
      <c r="E107" s="60"/>
      <c r="F107" s="69">
        <v>7</v>
      </c>
      <c r="G107" s="69" t="s">
        <v>29</v>
      </c>
      <c r="H107" s="70">
        <v>70000000</v>
      </c>
      <c r="I107" s="140">
        <f>H107*F107</f>
        <v>490000000</v>
      </c>
      <c r="J107" s="80">
        <f>3747*14000</f>
        <v>52458000</v>
      </c>
      <c r="K107" s="157">
        <f>J107*F107</f>
        <v>367206000</v>
      </c>
      <c r="L107" s="53">
        <f>I107-K107</f>
        <v>122794000</v>
      </c>
      <c r="M107" s="164" t="s">
        <v>399</v>
      </c>
    </row>
    <row r="108" spans="2:13" ht="60" x14ac:dyDescent="0.25">
      <c r="B108" s="1"/>
      <c r="C108" s="19"/>
      <c r="D108" s="6"/>
      <c r="E108" s="43" t="s">
        <v>199</v>
      </c>
      <c r="F108" s="1"/>
      <c r="G108" s="1"/>
      <c r="H108" s="54"/>
      <c r="I108" s="139"/>
      <c r="J108" s="53"/>
      <c r="K108" s="157"/>
      <c r="L108" s="53"/>
      <c r="M108" s="163"/>
    </row>
    <row r="109" spans="2:13" x14ac:dyDescent="0.25">
      <c r="B109" s="63"/>
      <c r="C109" s="64"/>
      <c r="D109" s="77"/>
      <c r="E109" s="81"/>
      <c r="F109" s="63"/>
      <c r="G109" s="63"/>
      <c r="H109" s="67"/>
      <c r="I109" s="141"/>
      <c r="J109" s="107"/>
      <c r="K109" s="159"/>
      <c r="L109" s="107"/>
      <c r="M109" s="165"/>
    </row>
    <row r="110" spans="2:13" x14ac:dyDescent="0.25">
      <c r="B110" s="57">
        <v>6</v>
      </c>
      <c r="C110" s="58" t="s">
        <v>103</v>
      </c>
      <c r="D110" s="59"/>
      <c r="E110" s="60"/>
      <c r="F110" s="69">
        <v>1</v>
      </c>
      <c r="G110" s="69" t="s">
        <v>29</v>
      </c>
      <c r="H110" s="70">
        <v>105000000</v>
      </c>
      <c r="I110" s="140">
        <f t="shared" ref="I110:I133" si="1">H110*F110</f>
        <v>105000000</v>
      </c>
      <c r="J110" s="80">
        <f>6052*14000</f>
        <v>84728000</v>
      </c>
      <c r="K110" s="157">
        <f>J110*F110</f>
        <v>84728000</v>
      </c>
      <c r="L110" s="53">
        <f>I110-K110</f>
        <v>20272000</v>
      </c>
      <c r="M110" s="164" t="s">
        <v>399</v>
      </c>
    </row>
    <row r="111" spans="2:13" x14ac:dyDescent="0.25">
      <c r="B111" s="32"/>
      <c r="C111" s="13"/>
      <c r="D111" s="41" t="s">
        <v>18</v>
      </c>
      <c r="E111" s="43" t="s">
        <v>388</v>
      </c>
      <c r="F111" s="1"/>
      <c r="G111" s="1"/>
      <c r="H111" s="17"/>
      <c r="I111" s="139"/>
      <c r="J111" s="53"/>
      <c r="K111" s="157"/>
      <c r="L111" s="53"/>
      <c r="M111" s="163"/>
    </row>
    <row r="112" spans="2:13" x14ac:dyDescent="0.25">
      <c r="B112" s="32"/>
      <c r="C112" s="13"/>
      <c r="D112" s="41" t="s">
        <v>18</v>
      </c>
      <c r="E112" s="43" t="s">
        <v>200</v>
      </c>
      <c r="F112" s="1"/>
      <c r="G112" s="1"/>
      <c r="H112" s="17"/>
      <c r="I112" s="139"/>
      <c r="J112" s="53"/>
      <c r="K112" s="157"/>
      <c r="L112" s="53"/>
      <c r="M112" s="163"/>
    </row>
    <row r="113" spans="2:13" x14ac:dyDescent="0.25">
      <c r="B113" s="32"/>
      <c r="C113" s="13"/>
      <c r="D113" s="41" t="s">
        <v>18</v>
      </c>
      <c r="E113" s="43" t="s">
        <v>201</v>
      </c>
      <c r="F113" s="1"/>
      <c r="G113" s="1"/>
      <c r="H113" s="17"/>
      <c r="I113" s="139"/>
      <c r="J113" s="53"/>
      <c r="K113" s="157"/>
      <c r="L113" s="53"/>
      <c r="M113" s="163"/>
    </row>
    <row r="114" spans="2:13" x14ac:dyDescent="0.25">
      <c r="B114" s="32"/>
      <c r="C114" s="13"/>
      <c r="D114" s="41" t="s">
        <v>18</v>
      </c>
      <c r="E114" s="43" t="s">
        <v>202</v>
      </c>
      <c r="F114" s="1"/>
      <c r="G114" s="1"/>
      <c r="H114" s="17"/>
      <c r="I114" s="139"/>
      <c r="J114" s="53"/>
      <c r="K114" s="157"/>
      <c r="L114" s="53"/>
      <c r="M114" s="163"/>
    </row>
    <row r="115" spans="2:13" x14ac:dyDescent="0.25">
      <c r="B115" s="32"/>
      <c r="C115" s="13"/>
      <c r="D115" s="41" t="s">
        <v>18</v>
      </c>
      <c r="E115" s="43" t="s">
        <v>203</v>
      </c>
      <c r="F115" s="1"/>
      <c r="G115" s="1"/>
      <c r="H115" s="17"/>
      <c r="I115" s="139"/>
      <c r="J115" s="53"/>
      <c r="K115" s="157"/>
      <c r="L115" s="53"/>
      <c r="M115" s="163"/>
    </row>
    <row r="116" spans="2:13" x14ac:dyDescent="0.25">
      <c r="B116" s="32"/>
      <c r="C116" s="13"/>
      <c r="D116" s="41" t="s">
        <v>18</v>
      </c>
      <c r="E116" s="43" t="s">
        <v>204</v>
      </c>
      <c r="F116" s="1"/>
      <c r="G116" s="1"/>
      <c r="H116" s="17"/>
      <c r="I116" s="139"/>
      <c r="J116" s="53"/>
      <c r="K116" s="157"/>
      <c r="L116" s="53"/>
      <c r="M116" s="163"/>
    </row>
    <row r="117" spans="2:13" x14ac:dyDescent="0.25">
      <c r="B117" s="32"/>
      <c r="C117" s="13"/>
      <c r="D117" s="41" t="s">
        <v>18</v>
      </c>
      <c r="E117" s="43" t="s">
        <v>389</v>
      </c>
      <c r="F117" s="1"/>
      <c r="G117" s="1"/>
      <c r="H117" s="17"/>
      <c r="I117" s="139"/>
      <c r="J117" s="53"/>
      <c r="K117" s="157"/>
      <c r="L117" s="53"/>
      <c r="M117" s="163"/>
    </row>
    <row r="118" spans="2:13" x14ac:dyDescent="0.25">
      <c r="B118" s="32"/>
      <c r="C118" s="13"/>
      <c r="D118" s="41" t="s">
        <v>18</v>
      </c>
      <c r="E118" s="43" t="s">
        <v>390</v>
      </c>
      <c r="F118" s="1"/>
      <c r="G118" s="1"/>
      <c r="H118" s="17"/>
      <c r="I118" s="139"/>
      <c r="J118" s="53"/>
      <c r="K118" s="157"/>
      <c r="L118" s="53"/>
      <c r="M118" s="163"/>
    </row>
    <row r="119" spans="2:13" x14ac:dyDescent="0.25">
      <c r="B119" s="32"/>
      <c r="C119" s="13"/>
      <c r="D119" s="41" t="s">
        <v>18</v>
      </c>
      <c r="E119" s="43" t="s">
        <v>391</v>
      </c>
      <c r="F119" s="1"/>
      <c r="G119" s="1"/>
      <c r="H119" s="17"/>
      <c r="I119" s="139"/>
      <c r="J119" s="53"/>
      <c r="K119" s="157"/>
      <c r="L119" s="53"/>
      <c r="M119" s="163"/>
    </row>
    <row r="120" spans="2:13" x14ac:dyDescent="0.25">
      <c r="B120" s="32"/>
      <c r="C120" s="13"/>
      <c r="D120" s="41" t="s">
        <v>18</v>
      </c>
      <c r="E120" s="43" t="s">
        <v>205</v>
      </c>
      <c r="F120" s="1"/>
      <c r="G120" s="1"/>
      <c r="H120" s="17"/>
      <c r="I120" s="139"/>
      <c r="J120" s="53"/>
      <c r="K120" s="157"/>
      <c r="L120" s="53"/>
      <c r="M120" s="163"/>
    </row>
    <row r="121" spans="2:13" x14ac:dyDescent="0.25">
      <c r="B121" s="32"/>
      <c r="C121" s="13"/>
      <c r="D121" s="41" t="s">
        <v>18</v>
      </c>
      <c r="E121" s="43" t="s">
        <v>392</v>
      </c>
      <c r="F121" s="1"/>
      <c r="G121" s="1"/>
      <c r="H121" s="17"/>
      <c r="I121" s="139"/>
      <c r="J121" s="53"/>
      <c r="K121" s="157"/>
      <c r="L121" s="53"/>
      <c r="M121" s="163"/>
    </row>
    <row r="122" spans="2:13" x14ac:dyDescent="0.25">
      <c r="B122" s="32"/>
      <c r="C122" s="13"/>
      <c r="D122" s="41" t="s">
        <v>18</v>
      </c>
      <c r="E122" s="43" t="s">
        <v>393</v>
      </c>
      <c r="F122" s="1"/>
      <c r="G122" s="1"/>
      <c r="H122" s="17"/>
      <c r="I122" s="139"/>
      <c r="J122" s="53"/>
      <c r="K122" s="157"/>
      <c r="L122" s="53"/>
      <c r="M122" s="163"/>
    </row>
    <row r="123" spans="2:13" x14ac:dyDescent="0.25">
      <c r="B123" s="32"/>
      <c r="C123" s="13"/>
      <c r="D123" s="41" t="s">
        <v>18</v>
      </c>
      <c r="E123" s="25" t="s">
        <v>206</v>
      </c>
      <c r="F123" s="1"/>
      <c r="G123" s="1"/>
      <c r="H123" s="17"/>
      <c r="I123" s="139"/>
      <c r="J123" s="53"/>
      <c r="K123" s="157"/>
      <c r="L123" s="53"/>
      <c r="M123" s="163"/>
    </row>
    <row r="124" spans="2:13" x14ac:dyDescent="0.25">
      <c r="B124" s="63"/>
      <c r="C124" s="64"/>
      <c r="D124" s="77"/>
      <c r="E124" s="81"/>
      <c r="F124" s="63"/>
      <c r="G124" s="63"/>
      <c r="H124" s="67"/>
      <c r="I124" s="141"/>
      <c r="J124" s="107"/>
      <c r="K124" s="159"/>
      <c r="L124" s="107"/>
      <c r="M124" s="165"/>
    </row>
    <row r="125" spans="2:13" x14ac:dyDescent="0.25">
      <c r="B125" s="57">
        <v>7</v>
      </c>
      <c r="C125" s="58" t="s">
        <v>12</v>
      </c>
      <c r="D125" s="59"/>
      <c r="E125" s="60"/>
      <c r="F125" s="69">
        <v>1</v>
      </c>
      <c r="G125" s="69" t="s">
        <v>29</v>
      </c>
      <c r="H125" s="70">
        <v>105000000</v>
      </c>
      <c r="I125" s="140">
        <f t="shared" si="1"/>
        <v>105000000</v>
      </c>
      <c r="J125" s="80">
        <f>6052*14000</f>
        <v>84728000</v>
      </c>
      <c r="K125" s="157">
        <f>J125*F125</f>
        <v>84728000</v>
      </c>
      <c r="L125" s="53">
        <f>I125-K125</f>
        <v>20272000</v>
      </c>
      <c r="M125" s="164" t="s">
        <v>399</v>
      </c>
    </row>
    <row r="126" spans="2:13" x14ac:dyDescent="0.25">
      <c r="B126" s="32"/>
      <c r="C126" s="13"/>
      <c r="D126" s="41" t="s">
        <v>18</v>
      </c>
      <c r="E126" s="24" t="s">
        <v>207</v>
      </c>
      <c r="F126" s="1"/>
      <c r="G126" s="1"/>
      <c r="H126" s="17"/>
      <c r="I126" s="139"/>
      <c r="J126" s="53"/>
      <c r="K126" s="157"/>
      <c r="L126" s="53"/>
      <c r="M126" s="163"/>
    </row>
    <row r="127" spans="2:13" x14ac:dyDescent="0.25">
      <c r="B127" s="32"/>
      <c r="C127" s="13"/>
      <c r="D127" s="41" t="s">
        <v>18</v>
      </c>
      <c r="E127" s="24" t="s">
        <v>208</v>
      </c>
      <c r="F127" s="1"/>
      <c r="G127" s="1"/>
      <c r="H127" s="17"/>
      <c r="I127" s="139"/>
      <c r="J127" s="53"/>
      <c r="K127" s="157"/>
      <c r="L127" s="53"/>
      <c r="M127" s="163"/>
    </row>
    <row r="128" spans="2:13" x14ac:dyDescent="0.25">
      <c r="B128" s="32"/>
      <c r="C128" s="13"/>
      <c r="D128" s="41" t="s">
        <v>18</v>
      </c>
      <c r="E128" s="24" t="s">
        <v>209</v>
      </c>
      <c r="F128" s="1"/>
      <c r="G128" s="1"/>
      <c r="H128" s="17"/>
      <c r="I128" s="139"/>
      <c r="J128" s="53"/>
      <c r="K128" s="157"/>
      <c r="L128" s="53"/>
      <c r="M128" s="163"/>
    </row>
    <row r="129" spans="2:13" x14ac:dyDescent="0.25">
      <c r="B129" s="32"/>
      <c r="C129" s="13"/>
      <c r="D129" s="41" t="s">
        <v>18</v>
      </c>
      <c r="E129" s="24" t="s">
        <v>210</v>
      </c>
      <c r="F129" s="1"/>
      <c r="G129" s="1"/>
      <c r="H129" s="17"/>
      <c r="I129" s="139"/>
      <c r="J129" s="53"/>
      <c r="K129" s="157"/>
      <c r="L129" s="53"/>
      <c r="M129" s="163"/>
    </row>
    <row r="130" spans="2:13" x14ac:dyDescent="0.25">
      <c r="B130" s="32"/>
      <c r="C130" s="13"/>
      <c r="D130" s="41" t="s">
        <v>18</v>
      </c>
      <c r="E130" s="24" t="s">
        <v>203</v>
      </c>
      <c r="F130" s="1"/>
      <c r="G130" s="1"/>
      <c r="H130" s="17"/>
      <c r="I130" s="139"/>
      <c r="J130" s="53"/>
      <c r="K130" s="157"/>
      <c r="L130" s="53"/>
      <c r="M130" s="163"/>
    </row>
    <row r="131" spans="2:13" x14ac:dyDescent="0.25">
      <c r="B131" s="32"/>
      <c r="C131" s="13"/>
      <c r="D131" s="41" t="s">
        <v>18</v>
      </c>
      <c r="E131" s="24" t="s">
        <v>211</v>
      </c>
      <c r="F131" s="1"/>
      <c r="G131" s="1"/>
      <c r="H131" s="17"/>
      <c r="I131" s="139"/>
      <c r="J131" s="53"/>
      <c r="K131" s="157"/>
      <c r="L131" s="53"/>
      <c r="M131" s="163"/>
    </row>
    <row r="132" spans="2:13" x14ac:dyDescent="0.25">
      <c r="B132" s="63"/>
      <c r="C132" s="64"/>
      <c r="D132" s="77"/>
      <c r="E132" s="83"/>
      <c r="F132" s="63"/>
      <c r="G132" s="63"/>
      <c r="H132" s="67"/>
      <c r="I132" s="141"/>
      <c r="J132" s="107"/>
      <c r="K132" s="159"/>
      <c r="L132" s="107"/>
      <c r="M132" s="165"/>
    </row>
    <row r="133" spans="2:13" x14ac:dyDescent="0.25">
      <c r="B133" s="57">
        <v>8</v>
      </c>
      <c r="C133" s="58" t="s">
        <v>55</v>
      </c>
      <c r="D133" s="59"/>
      <c r="E133" s="84"/>
      <c r="F133" s="85">
        <v>1</v>
      </c>
      <c r="G133" s="85" t="s">
        <v>29</v>
      </c>
      <c r="H133" s="70">
        <v>105000000</v>
      </c>
      <c r="I133" s="140">
        <f t="shared" si="1"/>
        <v>105000000</v>
      </c>
      <c r="J133" s="80">
        <f>6052*14000</f>
        <v>84728000</v>
      </c>
      <c r="K133" s="157">
        <f>J133*F133</f>
        <v>84728000</v>
      </c>
      <c r="L133" s="53">
        <f>I133-K133</f>
        <v>20272000</v>
      </c>
      <c r="M133" s="164" t="s">
        <v>399</v>
      </c>
    </row>
    <row r="134" spans="2:13" x14ac:dyDescent="0.25">
      <c r="B134" s="1"/>
      <c r="C134" s="19"/>
      <c r="D134" s="6"/>
      <c r="E134" s="37" t="s">
        <v>212</v>
      </c>
      <c r="F134" s="1"/>
      <c r="G134" s="1"/>
      <c r="H134" s="52"/>
      <c r="I134" s="139"/>
      <c r="J134" s="53"/>
      <c r="K134" s="157"/>
      <c r="L134" s="53"/>
      <c r="M134" s="163"/>
    </row>
    <row r="135" spans="2:13" x14ac:dyDescent="0.25">
      <c r="B135" s="1"/>
      <c r="C135" s="19"/>
      <c r="D135" s="6"/>
      <c r="E135" s="37" t="s">
        <v>213</v>
      </c>
      <c r="F135" s="1"/>
      <c r="G135" s="1"/>
      <c r="H135" s="52"/>
      <c r="I135" s="139"/>
      <c r="J135" s="53"/>
      <c r="K135" s="157"/>
      <c r="L135" s="53"/>
      <c r="M135" s="163"/>
    </row>
    <row r="136" spans="2:13" x14ac:dyDescent="0.25">
      <c r="B136" s="1"/>
      <c r="C136" s="19"/>
      <c r="D136" s="6"/>
      <c r="E136" s="37" t="s">
        <v>214</v>
      </c>
      <c r="F136" s="1"/>
      <c r="G136" s="1"/>
      <c r="H136" s="52"/>
      <c r="I136" s="139"/>
      <c r="J136" s="53"/>
      <c r="K136" s="157"/>
      <c r="L136" s="53"/>
      <c r="M136" s="163"/>
    </row>
    <row r="137" spans="2:13" x14ac:dyDescent="0.25">
      <c r="B137" s="1"/>
      <c r="C137" s="19"/>
      <c r="D137" s="6"/>
      <c r="E137" s="37" t="s">
        <v>215</v>
      </c>
      <c r="F137" s="1"/>
      <c r="G137" s="1"/>
      <c r="H137" s="52"/>
      <c r="I137" s="139"/>
      <c r="J137" s="53"/>
      <c r="K137" s="157"/>
      <c r="L137" s="53"/>
      <c r="M137" s="163"/>
    </row>
    <row r="138" spans="2:13" x14ac:dyDescent="0.25">
      <c r="B138" s="1"/>
      <c r="C138" s="19"/>
      <c r="D138" s="6"/>
      <c r="E138" s="37" t="s">
        <v>216</v>
      </c>
      <c r="F138" s="1"/>
      <c r="G138" s="1"/>
      <c r="H138" s="52"/>
      <c r="I138" s="139"/>
      <c r="J138" s="53"/>
      <c r="K138" s="157"/>
      <c r="L138" s="53"/>
      <c r="M138" s="163"/>
    </row>
    <row r="139" spans="2:13" x14ac:dyDescent="0.25">
      <c r="B139" s="1"/>
      <c r="C139" s="19"/>
      <c r="D139" s="6"/>
      <c r="E139" s="37" t="s">
        <v>217</v>
      </c>
      <c r="F139" s="1"/>
      <c r="G139" s="1"/>
      <c r="H139" s="52"/>
      <c r="I139" s="139"/>
      <c r="J139" s="53"/>
      <c r="K139" s="157"/>
      <c r="L139" s="53"/>
      <c r="M139" s="163"/>
    </row>
    <row r="140" spans="2:13" x14ac:dyDescent="0.25">
      <c r="B140" s="63"/>
      <c r="C140" s="64"/>
      <c r="D140" s="77"/>
      <c r="E140" s="86"/>
      <c r="F140" s="63"/>
      <c r="G140" s="63"/>
      <c r="H140" s="87"/>
      <c r="I140" s="141"/>
      <c r="J140" s="107"/>
      <c r="K140" s="159"/>
      <c r="L140" s="107"/>
      <c r="M140" s="165"/>
    </row>
    <row r="141" spans="2:13" x14ac:dyDescent="0.25">
      <c r="B141" s="57">
        <v>9</v>
      </c>
      <c r="C141" s="58" t="s">
        <v>34</v>
      </c>
      <c r="D141" s="76"/>
      <c r="E141" s="75"/>
      <c r="F141" s="69">
        <v>1</v>
      </c>
      <c r="G141" s="69" t="s">
        <v>29</v>
      </c>
      <c r="H141" s="70">
        <v>125000000</v>
      </c>
      <c r="I141" s="140">
        <f t="shared" ref="I141:I200" si="2">H141*F141</f>
        <v>125000000</v>
      </c>
      <c r="J141" s="80">
        <f>7205*14000</f>
        <v>100870000</v>
      </c>
      <c r="K141" s="157">
        <f>J141*F141</f>
        <v>100870000</v>
      </c>
      <c r="L141" s="53">
        <f>I141-K141</f>
        <v>24130000</v>
      </c>
      <c r="M141" s="164" t="s">
        <v>399</v>
      </c>
    </row>
    <row r="142" spans="2:13" x14ac:dyDescent="0.25">
      <c r="B142" s="32"/>
      <c r="C142" s="13"/>
      <c r="D142" s="16" t="s">
        <v>18</v>
      </c>
      <c r="E142" s="38" t="s">
        <v>163</v>
      </c>
      <c r="F142" s="1"/>
      <c r="G142" s="1"/>
      <c r="H142" s="52"/>
      <c r="I142" s="139"/>
      <c r="J142" s="53"/>
      <c r="K142" s="157"/>
      <c r="L142" s="53"/>
      <c r="M142" s="163"/>
    </row>
    <row r="143" spans="2:13" x14ac:dyDescent="0.25">
      <c r="B143" s="32"/>
      <c r="C143" s="13"/>
      <c r="D143" s="16" t="s">
        <v>18</v>
      </c>
      <c r="E143" s="38" t="s">
        <v>164</v>
      </c>
      <c r="F143" s="1"/>
      <c r="G143" s="1"/>
      <c r="H143" s="52"/>
      <c r="I143" s="139"/>
      <c r="J143" s="53"/>
      <c r="K143" s="157"/>
      <c r="L143" s="53"/>
      <c r="M143" s="163"/>
    </row>
    <row r="144" spans="2:13" x14ac:dyDescent="0.25">
      <c r="B144" s="32"/>
      <c r="C144" s="13"/>
      <c r="D144" s="16" t="s">
        <v>18</v>
      </c>
      <c r="E144" s="38" t="s">
        <v>165</v>
      </c>
      <c r="F144" s="1"/>
      <c r="G144" s="1"/>
      <c r="H144" s="52"/>
      <c r="I144" s="139"/>
      <c r="J144" s="53"/>
      <c r="K144" s="157"/>
      <c r="L144" s="53"/>
      <c r="M144" s="163"/>
    </row>
    <row r="145" spans="2:13" x14ac:dyDescent="0.25">
      <c r="B145" s="32"/>
      <c r="C145" s="13"/>
      <c r="D145" s="16" t="s">
        <v>18</v>
      </c>
      <c r="E145" s="38" t="s">
        <v>166</v>
      </c>
      <c r="F145" s="1"/>
      <c r="G145" s="1"/>
      <c r="H145" s="52"/>
      <c r="I145" s="139"/>
      <c r="J145" s="53"/>
      <c r="K145" s="157"/>
      <c r="L145" s="53"/>
      <c r="M145" s="163"/>
    </row>
    <row r="146" spans="2:13" x14ac:dyDescent="0.25">
      <c r="B146" s="32"/>
      <c r="C146" s="13"/>
      <c r="D146" s="16" t="s">
        <v>18</v>
      </c>
      <c r="E146" s="38" t="s">
        <v>167</v>
      </c>
      <c r="F146" s="1"/>
      <c r="G146" s="1"/>
      <c r="H146" s="52"/>
      <c r="I146" s="139"/>
      <c r="J146" s="53"/>
      <c r="K146" s="157"/>
      <c r="L146" s="53"/>
      <c r="M146" s="163"/>
    </row>
    <row r="147" spans="2:13" x14ac:dyDescent="0.25">
      <c r="B147" s="32"/>
      <c r="C147" s="13"/>
      <c r="D147" s="16" t="s">
        <v>18</v>
      </c>
      <c r="E147" s="38" t="s">
        <v>168</v>
      </c>
      <c r="F147" s="1"/>
      <c r="G147" s="1"/>
      <c r="H147" s="52"/>
      <c r="I147" s="139"/>
      <c r="J147" s="53"/>
      <c r="K147" s="157"/>
      <c r="L147" s="53"/>
      <c r="M147" s="163"/>
    </row>
    <row r="148" spans="2:13" x14ac:dyDescent="0.25">
      <c r="B148" s="32"/>
      <c r="C148" s="13"/>
      <c r="D148" s="16" t="s">
        <v>18</v>
      </c>
      <c r="E148" s="38" t="s">
        <v>169</v>
      </c>
      <c r="F148" s="1"/>
      <c r="G148" s="1"/>
      <c r="H148" s="52"/>
      <c r="I148" s="139"/>
      <c r="J148" s="53"/>
      <c r="K148" s="157"/>
      <c r="L148" s="53"/>
      <c r="M148" s="163"/>
    </row>
    <row r="149" spans="2:13" x14ac:dyDescent="0.25">
      <c r="B149" s="32"/>
      <c r="C149" s="13"/>
      <c r="D149" s="16" t="s">
        <v>18</v>
      </c>
      <c r="E149" s="38" t="s">
        <v>170</v>
      </c>
      <c r="F149" s="1"/>
      <c r="G149" s="1"/>
      <c r="H149" s="52"/>
      <c r="I149" s="139"/>
      <c r="J149" s="53"/>
      <c r="K149" s="157"/>
      <c r="L149" s="53"/>
      <c r="M149" s="163"/>
    </row>
    <row r="150" spans="2:13" x14ac:dyDescent="0.25">
      <c r="B150" s="32"/>
      <c r="C150" s="13"/>
      <c r="D150" s="16" t="s">
        <v>18</v>
      </c>
      <c r="E150" s="38" t="s">
        <v>171</v>
      </c>
      <c r="F150" s="1"/>
      <c r="G150" s="1"/>
      <c r="H150" s="52"/>
      <c r="I150" s="139"/>
      <c r="J150" s="53"/>
      <c r="K150" s="157"/>
      <c r="L150" s="53"/>
      <c r="M150" s="163"/>
    </row>
    <row r="151" spans="2:13" x14ac:dyDescent="0.25">
      <c r="B151" s="32"/>
      <c r="C151" s="13"/>
      <c r="D151" s="16" t="s">
        <v>18</v>
      </c>
      <c r="E151" s="38" t="s">
        <v>172</v>
      </c>
      <c r="F151" s="1"/>
      <c r="G151" s="1"/>
      <c r="H151" s="52"/>
      <c r="I151" s="139"/>
      <c r="J151" s="53"/>
      <c r="K151" s="157"/>
      <c r="L151" s="53"/>
      <c r="M151" s="163"/>
    </row>
    <row r="152" spans="2:13" x14ac:dyDescent="0.25">
      <c r="B152" s="32"/>
      <c r="C152" s="13"/>
      <c r="D152" s="16" t="s">
        <v>18</v>
      </c>
      <c r="E152" s="38" t="s">
        <v>173</v>
      </c>
      <c r="F152" s="1"/>
      <c r="G152" s="1"/>
      <c r="H152" s="52"/>
      <c r="I152" s="139"/>
      <c r="J152" s="53"/>
      <c r="K152" s="157"/>
      <c r="L152" s="53"/>
      <c r="M152" s="163"/>
    </row>
    <row r="153" spans="2:13" x14ac:dyDescent="0.25">
      <c r="B153" s="32"/>
      <c r="C153" s="13"/>
      <c r="D153" s="16" t="s">
        <v>18</v>
      </c>
      <c r="E153" s="38" t="s">
        <v>174</v>
      </c>
      <c r="F153" s="1"/>
      <c r="G153" s="1"/>
      <c r="H153" s="52"/>
      <c r="I153" s="139"/>
      <c r="J153" s="53"/>
      <c r="K153" s="157"/>
      <c r="L153" s="53"/>
      <c r="M153" s="163"/>
    </row>
    <row r="154" spans="2:13" x14ac:dyDescent="0.25">
      <c r="B154" s="88"/>
      <c r="C154" s="89"/>
      <c r="D154" s="90"/>
      <c r="E154" s="72"/>
      <c r="F154" s="63"/>
      <c r="G154" s="63"/>
      <c r="H154" s="87"/>
      <c r="I154" s="141"/>
      <c r="J154" s="107"/>
      <c r="K154" s="159"/>
      <c r="L154" s="107"/>
      <c r="M154" s="165"/>
    </row>
    <row r="155" spans="2:13" x14ac:dyDescent="0.25">
      <c r="B155" s="57">
        <v>10</v>
      </c>
      <c r="C155" s="58" t="s">
        <v>97</v>
      </c>
      <c r="D155" s="79"/>
      <c r="E155" s="75"/>
      <c r="F155" s="85">
        <v>24</v>
      </c>
      <c r="G155" s="85" t="s">
        <v>29</v>
      </c>
      <c r="H155" s="70">
        <v>70000000</v>
      </c>
      <c r="I155" s="140">
        <f t="shared" si="2"/>
        <v>1680000000</v>
      </c>
      <c r="J155" s="80">
        <f>3747*14000</f>
        <v>52458000</v>
      </c>
      <c r="K155" s="157">
        <f>J155*F155</f>
        <v>1258992000</v>
      </c>
      <c r="L155" s="53">
        <f>I155-K155</f>
        <v>421008000</v>
      </c>
      <c r="M155" s="164" t="s">
        <v>399</v>
      </c>
    </row>
    <row r="156" spans="2:13" ht="60" x14ac:dyDescent="0.25">
      <c r="B156" s="32"/>
      <c r="C156" s="13"/>
      <c r="D156" s="6"/>
      <c r="E156" s="38" t="s">
        <v>218</v>
      </c>
      <c r="F156" s="39"/>
      <c r="G156" s="39"/>
      <c r="H156" s="17"/>
      <c r="I156" s="139"/>
      <c r="J156" s="53"/>
      <c r="K156" s="157"/>
      <c r="L156" s="53"/>
      <c r="M156" s="163"/>
    </row>
    <row r="157" spans="2:13" x14ac:dyDescent="0.25">
      <c r="B157" s="88"/>
      <c r="C157" s="89"/>
      <c r="D157" s="77"/>
      <c r="E157" s="72"/>
      <c r="F157" s="91"/>
      <c r="G157" s="91"/>
      <c r="H157" s="67"/>
      <c r="I157" s="141"/>
      <c r="J157" s="107"/>
      <c r="K157" s="159"/>
      <c r="L157" s="107"/>
      <c r="M157" s="165"/>
    </row>
    <row r="158" spans="2:13" x14ac:dyDescent="0.25">
      <c r="B158" s="57">
        <v>11</v>
      </c>
      <c r="C158" s="58" t="s">
        <v>98</v>
      </c>
      <c r="D158" s="79"/>
      <c r="E158" s="75"/>
      <c r="F158" s="85">
        <v>2</v>
      </c>
      <c r="G158" s="85" t="s">
        <v>29</v>
      </c>
      <c r="H158" s="70">
        <v>150000000</v>
      </c>
      <c r="I158" s="140">
        <f t="shared" si="2"/>
        <v>300000000</v>
      </c>
      <c r="J158" s="80">
        <f>8646*14000</f>
        <v>121044000</v>
      </c>
      <c r="K158" s="157">
        <f>J158*F158</f>
        <v>242088000</v>
      </c>
      <c r="L158" s="53">
        <f>I158-K158</f>
        <v>57912000</v>
      </c>
      <c r="M158" s="164" t="s">
        <v>399</v>
      </c>
    </row>
    <row r="159" spans="2:13" ht="30" x14ac:dyDescent="0.25">
      <c r="B159" s="32"/>
      <c r="C159" s="13"/>
      <c r="D159" s="6"/>
      <c r="E159" s="42" t="s">
        <v>369</v>
      </c>
      <c r="F159" s="39"/>
      <c r="G159" s="39"/>
      <c r="H159" s="17"/>
      <c r="I159" s="139"/>
      <c r="J159" s="53"/>
      <c r="K159" s="157"/>
      <c r="L159" s="53"/>
      <c r="M159" s="163"/>
    </row>
    <row r="160" spans="2:13" x14ac:dyDescent="0.25">
      <c r="B160" s="32"/>
      <c r="C160" s="13"/>
      <c r="D160" s="6"/>
      <c r="E160" s="42" t="s">
        <v>178</v>
      </c>
      <c r="F160" s="39"/>
      <c r="G160" s="39"/>
      <c r="H160" s="17"/>
      <c r="I160" s="139"/>
      <c r="J160" s="53"/>
      <c r="K160" s="157"/>
      <c r="L160" s="53"/>
      <c r="M160" s="163"/>
    </row>
    <row r="161" spans="2:13" x14ac:dyDescent="0.25">
      <c r="B161" s="32"/>
      <c r="C161" s="13"/>
      <c r="D161" s="6"/>
      <c r="E161" s="43" t="s">
        <v>179</v>
      </c>
      <c r="F161" s="39"/>
      <c r="G161" s="39"/>
      <c r="H161" s="17"/>
      <c r="I161" s="139"/>
      <c r="J161" s="53"/>
      <c r="K161" s="157"/>
      <c r="L161" s="53"/>
      <c r="M161" s="163"/>
    </row>
    <row r="162" spans="2:13" x14ac:dyDescent="0.25">
      <c r="B162" s="32"/>
      <c r="C162" s="13"/>
      <c r="D162" s="6"/>
      <c r="E162" s="43" t="s">
        <v>180</v>
      </c>
      <c r="F162" s="39"/>
      <c r="G162" s="39"/>
      <c r="H162" s="17"/>
      <c r="I162" s="139"/>
      <c r="J162" s="53"/>
      <c r="K162" s="157"/>
      <c r="L162" s="53"/>
      <c r="M162" s="163"/>
    </row>
    <row r="163" spans="2:13" x14ac:dyDescent="0.25">
      <c r="B163" s="32"/>
      <c r="C163" s="13"/>
      <c r="D163" s="6"/>
      <c r="E163" s="43" t="s">
        <v>370</v>
      </c>
      <c r="F163" s="39"/>
      <c r="G163" s="39"/>
      <c r="H163" s="17"/>
      <c r="I163" s="139"/>
      <c r="J163" s="53"/>
      <c r="K163" s="157"/>
      <c r="L163" s="53"/>
      <c r="M163" s="163"/>
    </row>
    <row r="164" spans="2:13" ht="30" x14ac:dyDescent="0.25">
      <c r="B164" s="32"/>
      <c r="C164" s="13"/>
      <c r="D164" s="6"/>
      <c r="E164" s="43" t="s">
        <v>371</v>
      </c>
      <c r="F164" s="39"/>
      <c r="G164" s="39"/>
      <c r="H164" s="17"/>
      <c r="I164" s="139"/>
      <c r="J164" s="53"/>
      <c r="K164" s="157"/>
      <c r="L164" s="53"/>
      <c r="M164" s="163"/>
    </row>
    <row r="165" spans="2:13" ht="30" x14ac:dyDescent="0.25">
      <c r="B165" s="32"/>
      <c r="C165" s="13"/>
      <c r="D165" s="6"/>
      <c r="E165" s="43" t="s">
        <v>181</v>
      </c>
      <c r="F165" s="39"/>
      <c r="G165" s="39"/>
      <c r="H165" s="17"/>
      <c r="I165" s="139"/>
      <c r="J165" s="53"/>
      <c r="K165" s="157"/>
      <c r="L165" s="53"/>
      <c r="M165" s="163"/>
    </row>
    <row r="166" spans="2:13" ht="30" x14ac:dyDescent="0.25">
      <c r="B166" s="32"/>
      <c r="C166" s="13"/>
      <c r="D166" s="6"/>
      <c r="E166" s="43" t="s">
        <v>372</v>
      </c>
      <c r="F166" s="39"/>
      <c r="G166" s="39"/>
      <c r="H166" s="17"/>
      <c r="I166" s="139"/>
      <c r="J166" s="53"/>
      <c r="K166" s="157"/>
      <c r="L166" s="53"/>
      <c r="M166" s="163"/>
    </row>
    <row r="167" spans="2:13" x14ac:dyDescent="0.25">
      <c r="B167" s="32"/>
      <c r="C167" s="13"/>
      <c r="D167" s="6"/>
      <c r="E167" s="43" t="s">
        <v>373</v>
      </c>
      <c r="F167" s="39"/>
      <c r="G167" s="39"/>
      <c r="H167" s="17"/>
      <c r="I167" s="139"/>
      <c r="J167" s="53"/>
      <c r="K167" s="157"/>
      <c r="L167" s="53"/>
      <c r="M167" s="163"/>
    </row>
    <row r="168" spans="2:13" x14ac:dyDescent="0.25">
      <c r="B168" s="32"/>
      <c r="C168" s="13"/>
      <c r="D168" s="6"/>
      <c r="E168" s="43" t="s">
        <v>182</v>
      </c>
      <c r="F168" s="39"/>
      <c r="G168" s="39"/>
      <c r="H168" s="17"/>
      <c r="I168" s="139"/>
      <c r="J168" s="53"/>
      <c r="K168" s="157"/>
      <c r="L168" s="53"/>
      <c r="M168" s="163"/>
    </row>
    <row r="169" spans="2:13" x14ac:dyDescent="0.25">
      <c r="B169" s="32"/>
      <c r="C169" s="13"/>
      <c r="D169" s="6"/>
      <c r="E169" s="43" t="s">
        <v>374</v>
      </c>
      <c r="F169" s="39"/>
      <c r="G169" s="39"/>
      <c r="H169" s="17"/>
      <c r="I169" s="139"/>
      <c r="J169" s="53"/>
      <c r="K169" s="157"/>
      <c r="L169" s="53"/>
      <c r="M169" s="163"/>
    </row>
    <row r="170" spans="2:13" x14ac:dyDescent="0.25">
      <c r="B170" s="32"/>
      <c r="C170" s="13"/>
      <c r="D170" s="6"/>
      <c r="E170" s="43" t="s">
        <v>375</v>
      </c>
      <c r="F170" s="39"/>
      <c r="G170" s="39"/>
      <c r="H170" s="17"/>
      <c r="I170" s="139"/>
      <c r="J170" s="53"/>
      <c r="K170" s="157"/>
      <c r="L170" s="53"/>
      <c r="M170" s="163"/>
    </row>
    <row r="171" spans="2:13" x14ac:dyDescent="0.25">
      <c r="B171" s="32"/>
      <c r="C171" s="13"/>
      <c r="D171" s="6"/>
      <c r="E171" s="43" t="s">
        <v>376</v>
      </c>
      <c r="F171" s="39"/>
      <c r="G171" s="39"/>
      <c r="H171" s="17"/>
      <c r="I171" s="139"/>
      <c r="J171" s="53"/>
      <c r="K171" s="157"/>
      <c r="L171" s="53"/>
      <c r="M171" s="163"/>
    </row>
    <row r="172" spans="2:13" x14ac:dyDescent="0.25">
      <c r="B172" s="32"/>
      <c r="C172" s="13"/>
      <c r="D172" s="6"/>
      <c r="E172" s="43" t="s">
        <v>183</v>
      </c>
      <c r="F172" s="39"/>
      <c r="G172" s="39"/>
      <c r="H172" s="17"/>
      <c r="I172" s="139"/>
      <c r="J172" s="53"/>
      <c r="K172" s="157"/>
      <c r="L172" s="53"/>
      <c r="M172" s="163"/>
    </row>
    <row r="173" spans="2:13" x14ac:dyDescent="0.25">
      <c r="B173" s="32"/>
      <c r="C173" s="13"/>
      <c r="D173" s="6"/>
      <c r="E173" s="43" t="s">
        <v>184</v>
      </c>
      <c r="F173" s="39"/>
      <c r="G173" s="39"/>
      <c r="H173" s="17"/>
      <c r="I173" s="139"/>
      <c r="J173" s="53"/>
      <c r="K173" s="157"/>
      <c r="L173" s="53"/>
      <c r="M173" s="163"/>
    </row>
    <row r="174" spans="2:13" x14ac:dyDescent="0.25">
      <c r="B174" s="32"/>
      <c r="C174" s="13"/>
      <c r="D174" s="6"/>
      <c r="E174" s="43" t="s">
        <v>185</v>
      </c>
      <c r="F174" s="39"/>
      <c r="G174" s="39"/>
      <c r="H174" s="17"/>
      <c r="I174" s="139"/>
      <c r="J174" s="53"/>
      <c r="K174" s="157"/>
      <c r="L174" s="53"/>
      <c r="M174" s="163"/>
    </row>
    <row r="175" spans="2:13" x14ac:dyDescent="0.25">
      <c r="B175" s="32"/>
      <c r="C175" s="13"/>
      <c r="D175" s="6"/>
      <c r="E175" s="43" t="s">
        <v>377</v>
      </c>
      <c r="F175" s="39"/>
      <c r="G175" s="39"/>
      <c r="H175" s="17"/>
      <c r="I175" s="139"/>
      <c r="J175" s="53"/>
      <c r="K175" s="157"/>
      <c r="L175" s="53"/>
      <c r="M175" s="163"/>
    </row>
    <row r="176" spans="2:13" x14ac:dyDescent="0.25">
      <c r="B176" s="32"/>
      <c r="C176" s="13"/>
      <c r="D176" s="6"/>
      <c r="E176" s="43" t="s">
        <v>186</v>
      </c>
      <c r="F176" s="39"/>
      <c r="G176" s="39"/>
      <c r="H176" s="17"/>
      <c r="I176" s="139"/>
      <c r="J176" s="53"/>
      <c r="K176" s="157"/>
      <c r="L176" s="53"/>
      <c r="M176" s="163"/>
    </row>
    <row r="177" spans="2:13" x14ac:dyDescent="0.25">
      <c r="B177" s="32"/>
      <c r="C177" s="13"/>
      <c r="D177" s="6"/>
      <c r="E177" s="43" t="s">
        <v>187</v>
      </c>
      <c r="F177" s="39"/>
      <c r="G177" s="39"/>
      <c r="H177" s="17"/>
      <c r="I177" s="139"/>
      <c r="J177" s="53"/>
      <c r="K177" s="157"/>
      <c r="L177" s="53"/>
      <c r="M177" s="163"/>
    </row>
    <row r="178" spans="2:13" x14ac:dyDescent="0.25">
      <c r="B178" s="32"/>
      <c r="C178" s="13"/>
      <c r="D178" s="6"/>
      <c r="E178" s="43" t="s">
        <v>378</v>
      </c>
      <c r="F178" s="39"/>
      <c r="G178" s="39"/>
      <c r="H178" s="17"/>
      <c r="I178" s="139"/>
      <c r="J178" s="53"/>
      <c r="K178" s="157"/>
      <c r="L178" s="53"/>
      <c r="M178" s="163"/>
    </row>
    <row r="179" spans="2:13" x14ac:dyDescent="0.25">
      <c r="B179" s="32"/>
      <c r="C179" s="13"/>
      <c r="D179" s="6"/>
      <c r="E179" s="43" t="s">
        <v>379</v>
      </c>
      <c r="F179" s="39"/>
      <c r="G179" s="39"/>
      <c r="H179" s="17"/>
      <c r="I179" s="139"/>
      <c r="J179" s="53"/>
      <c r="K179" s="157"/>
      <c r="L179" s="53"/>
      <c r="M179" s="163"/>
    </row>
    <row r="180" spans="2:13" x14ac:dyDescent="0.25">
      <c r="B180" s="32"/>
      <c r="C180" s="13"/>
      <c r="D180" s="6"/>
      <c r="E180" s="43" t="s">
        <v>188</v>
      </c>
      <c r="F180" s="39"/>
      <c r="G180" s="39"/>
      <c r="H180" s="17"/>
      <c r="I180" s="139"/>
      <c r="J180" s="53"/>
      <c r="K180" s="157"/>
      <c r="L180" s="53"/>
      <c r="M180" s="163"/>
    </row>
    <row r="181" spans="2:13" x14ac:dyDescent="0.25">
      <c r="B181" s="32"/>
      <c r="C181" s="13"/>
      <c r="D181" s="6"/>
      <c r="E181" s="43" t="s">
        <v>189</v>
      </c>
      <c r="F181" s="39"/>
      <c r="G181" s="39"/>
      <c r="H181" s="17"/>
      <c r="I181" s="139"/>
      <c r="J181" s="53"/>
      <c r="K181" s="157"/>
      <c r="L181" s="53"/>
      <c r="M181" s="163"/>
    </row>
    <row r="182" spans="2:13" x14ac:dyDescent="0.25">
      <c r="B182" s="32"/>
      <c r="C182" s="13"/>
      <c r="D182" s="6"/>
      <c r="E182" s="43" t="s">
        <v>190</v>
      </c>
      <c r="F182" s="39"/>
      <c r="G182" s="39"/>
      <c r="H182" s="17"/>
      <c r="I182" s="139"/>
      <c r="J182" s="53"/>
      <c r="K182" s="157"/>
      <c r="L182" s="53"/>
      <c r="M182" s="163"/>
    </row>
    <row r="183" spans="2:13" x14ac:dyDescent="0.25">
      <c r="B183" s="32"/>
      <c r="C183" s="13"/>
      <c r="D183" s="6"/>
      <c r="E183" s="43" t="s">
        <v>191</v>
      </c>
      <c r="F183" s="39"/>
      <c r="G183" s="39"/>
      <c r="H183" s="17"/>
      <c r="I183" s="139"/>
      <c r="J183" s="53"/>
      <c r="K183" s="157"/>
      <c r="L183" s="53"/>
      <c r="M183" s="163"/>
    </row>
    <row r="184" spans="2:13" x14ac:dyDescent="0.25">
      <c r="B184" s="32"/>
      <c r="C184" s="13"/>
      <c r="D184" s="6"/>
      <c r="E184" s="43" t="s">
        <v>192</v>
      </c>
      <c r="F184" s="39"/>
      <c r="G184" s="39"/>
      <c r="H184" s="17"/>
      <c r="I184" s="139"/>
      <c r="J184" s="53"/>
      <c r="K184" s="157"/>
      <c r="L184" s="53"/>
      <c r="M184" s="163"/>
    </row>
    <row r="185" spans="2:13" x14ac:dyDescent="0.25">
      <c r="B185" s="32"/>
      <c r="C185" s="13"/>
      <c r="D185" s="6"/>
      <c r="E185" s="43" t="s">
        <v>193</v>
      </c>
      <c r="F185" s="39"/>
      <c r="G185" s="39"/>
      <c r="H185" s="17"/>
      <c r="I185" s="139"/>
      <c r="J185" s="53"/>
      <c r="K185" s="157"/>
      <c r="L185" s="53"/>
      <c r="M185" s="163"/>
    </row>
    <row r="186" spans="2:13" x14ac:dyDescent="0.25">
      <c r="B186" s="32"/>
      <c r="C186" s="13"/>
      <c r="D186" s="6"/>
      <c r="E186" s="43" t="s">
        <v>194</v>
      </c>
      <c r="F186" s="39"/>
      <c r="G186" s="39"/>
      <c r="H186" s="17"/>
      <c r="I186" s="139"/>
      <c r="J186" s="53"/>
      <c r="K186" s="157"/>
      <c r="L186" s="53"/>
      <c r="M186" s="163"/>
    </row>
    <row r="187" spans="2:13" x14ac:dyDescent="0.25">
      <c r="B187" s="32"/>
      <c r="C187" s="13"/>
      <c r="D187" s="6"/>
      <c r="E187" s="43" t="s">
        <v>195</v>
      </c>
      <c r="F187" s="39"/>
      <c r="G187" s="39"/>
      <c r="H187" s="17"/>
      <c r="I187" s="139"/>
      <c r="J187" s="53"/>
      <c r="K187" s="157"/>
      <c r="L187" s="53"/>
      <c r="M187" s="163"/>
    </row>
    <row r="188" spans="2:13" x14ac:dyDescent="0.25">
      <c r="B188" s="32"/>
      <c r="C188" s="13"/>
      <c r="D188" s="6"/>
      <c r="E188" s="43" t="s">
        <v>380</v>
      </c>
      <c r="F188" s="39"/>
      <c r="G188" s="39"/>
      <c r="H188" s="17"/>
      <c r="I188" s="139"/>
      <c r="J188" s="53"/>
      <c r="K188" s="157"/>
      <c r="L188" s="53"/>
      <c r="M188" s="163"/>
    </row>
    <row r="189" spans="2:13" x14ac:dyDescent="0.25">
      <c r="B189" s="32"/>
      <c r="C189" s="13"/>
      <c r="D189" s="6"/>
      <c r="E189" s="43" t="s">
        <v>381</v>
      </c>
      <c r="F189" s="39"/>
      <c r="G189" s="39"/>
      <c r="H189" s="17"/>
      <c r="I189" s="139"/>
      <c r="J189" s="53"/>
      <c r="K189" s="157"/>
      <c r="L189" s="53"/>
      <c r="M189" s="163"/>
    </row>
    <row r="190" spans="2:13" ht="30" x14ac:dyDescent="0.25">
      <c r="B190" s="32"/>
      <c r="C190" s="13"/>
      <c r="D190" s="6"/>
      <c r="E190" s="43" t="s">
        <v>382</v>
      </c>
      <c r="F190" s="39"/>
      <c r="G190" s="39"/>
      <c r="H190" s="17"/>
      <c r="I190" s="139"/>
      <c r="J190" s="53"/>
      <c r="K190" s="157"/>
      <c r="L190" s="53"/>
      <c r="M190" s="163"/>
    </row>
    <row r="191" spans="2:13" x14ac:dyDescent="0.25">
      <c r="B191" s="32"/>
      <c r="C191" s="13"/>
      <c r="D191" s="6"/>
      <c r="E191" s="43" t="s">
        <v>383</v>
      </c>
      <c r="F191" s="39"/>
      <c r="G191" s="39"/>
      <c r="H191" s="17"/>
      <c r="I191" s="139"/>
      <c r="J191" s="53"/>
      <c r="K191" s="157"/>
      <c r="L191" s="53"/>
      <c r="M191" s="163"/>
    </row>
    <row r="192" spans="2:13" x14ac:dyDescent="0.25">
      <c r="B192" s="32"/>
      <c r="C192" s="13"/>
      <c r="D192" s="6"/>
      <c r="E192" s="43" t="s">
        <v>384</v>
      </c>
      <c r="F192" s="39"/>
      <c r="G192" s="39"/>
      <c r="H192" s="17"/>
      <c r="I192" s="139"/>
      <c r="J192" s="53"/>
      <c r="K192" s="157"/>
      <c r="L192" s="53"/>
      <c r="M192" s="163"/>
    </row>
    <row r="193" spans="2:13" x14ac:dyDescent="0.25">
      <c r="B193" s="32"/>
      <c r="C193" s="13"/>
      <c r="D193" s="6"/>
      <c r="E193" s="43" t="s">
        <v>196</v>
      </c>
      <c r="F193" s="39"/>
      <c r="G193" s="39"/>
      <c r="H193" s="17"/>
      <c r="I193" s="139"/>
      <c r="J193" s="53"/>
      <c r="K193" s="157"/>
      <c r="L193" s="53"/>
      <c r="M193" s="163"/>
    </row>
    <row r="194" spans="2:13" x14ac:dyDescent="0.25">
      <c r="B194" s="32"/>
      <c r="C194" s="13"/>
      <c r="D194" s="6"/>
      <c r="E194" s="43" t="s">
        <v>385</v>
      </c>
      <c r="F194" s="39"/>
      <c r="G194" s="39"/>
      <c r="H194" s="17"/>
      <c r="I194" s="139"/>
      <c r="J194" s="53"/>
      <c r="K194" s="157"/>
      <c r="L194" s="53"/>
      <c r="M194" s="163"/>
    </row>
    <row r="195" spans="2:13" x14ac:dyDescent="0.25">
      <c r="B195" s="32"/>
      <c r="C195" s="13"/>
      <c r="D195" s="6"/>
      <c r="E195" s="43" t="s">
        <v>197</v>
      </c>
      <c r="F195" s="39"/>
      <c r="G195" s="39"/>
      <c r="H195" s="17"/>
      <c r="I195" s="139"/>
      <c r="J195" s="53"/>
      <c r="K195" s="157"/>
      <c r="L195" s="53"/>
      <c r="M195" s="163"/>
    </row>
    <row r="196" spans="2:13" x14ac:dyDescent="0.25">
      <c r="B196" s="32"/>
      <c r="C196" s="13"/>
      <c r="D196" s="6"/>
      <c r="E196" s="43" t="s">
        <v>198</v>
      </c>
      <c r="F196" s="39"/>
      <c r="G196" s="39"/>
      <c r="H196" s="17"/>
      <c r="I196" s="139"/>
      <c r="J196" s="53"/>
      <c r="K196" s="157"/>
      <c r="L196" s="53"/>
      <c r="M196" s="163"/>
    </row>
    <row r="197" spans="2:13" x14ac:dyDescent="0.25">
      <c r="B197" s="32"/>
      <c r="C197" s="13"/>
      <c r="D197" s="6"/>
      <c r="E197" s="43" t="s">
        <v>386</v>
      </c>
      <c r="F197" s="39"/>
      <c r="G197" s="39"/>
      <c r="H197" s="17"/>
      <c r="I197" s="139"/>
      <c r="J197" s="53"/>
      <c r="K197" s="157"/>
      <c r="L197" s="53"/>
      <c r="M197" s="163"/>
    </row>
    <row r="198" spans="2:13" ht="30" x14ac:dyDescent="0.25">
      <c r="B198" s="32"/>
      <c r="C198" s="13"/>
      <c r="D198" s="6"/>
      <c r="E198" s="43" t="s">
        <v>387</v>
      </c>
      <c r="F198" s="39"/>
      <c r="G198" s="39"/>
      <c r="H198" s="17"/>
      <c r="I198" s="139"/>
      <c r="J198" s="53"/>
      <c r="K198" s="157"/>
      <c r="L198" s="53"/>
      <c r="M198" s="163"/>
    </row>
    <row r="199" spans="2:13" x14ac:dyDescent="0.25">
      <c r="B199" s="88"/>
      <c r="C199" s="89"/>
      <c r="D199" s="77"/>
      <c r="E199" s="72"/>
      <c r="F199" s="91"/>
      <c r="G199" s="91"/>
      <c r="H199" s="67"/>
      <c r="I199" s="141"/>
      <c r="J199" s="107"/>
      <c r="K199" s="159"/>
      <c r="L199" s="107"/>
      <c r="M199" s="165"/>
    </row>
    <row r="200" spans="2:13" x14ac:dyDescent="0.25">
      <c r="B200" s="57">
        <v>12</v>
      </c>
      <c r="C200" s="58" t="s">
        <v>99</v>
      </c>
      <c r="D200" s="79"/>
      <c r="E200" s="75"/>
      <c r="F200" s="85">
        <v>2</v>
      </c>
      <c r="G200" s="85" t="s">
        <v>29</v>
      </c>
      <c r="H200" s="70">
        <v>150000000</v>
      </c>
      <c r="I200" s="140">
        <f t="shared" si="2"/>
        <v>300000000</v>
      </c>
      <c r="J200" s="80">
        <f>8646*14000</f>
        <v>121044000</v>
      </c>
      <c r="K200" s="157">
        <f>J200*F200</f>
        <v>242088000</v>
      </c>
      <c r="L200" s="53">
        <f>I200-K200</f>
        <v>57912000</v>
      </c>
      <c r="M200" s="164" t="s">
        <v>399</v>
      </c>
    </row>
    <row r="201" spans="2:13" x14ac:dyDescent="0.25">
      <c r="B201" s="32"/>
      <c r="C201" s="13"/>
      <c r="D201" s="16" t="s">
        <v>18</v>
      </c>
      <c r="E201" s="40" t="s">
        <v>175</v>
      </c>
      <c r="F201" s="39"/>
      <c r="G201" s="39"/>
      <c r="H201" s="17"/>
      <c r="I201" s="139"/>
      <c r="J201" s="53"/>
      <c r="K201" s="157"/>
      <c r="L201" s="53"/>
      <c r="M201" s="163"/>
    </row>
    <row r="202" spans="2:13" x14ac:dyDescent="0.25">
      <c r="B202" s="32"/>
      <c r="C202" s="13"/>
      <c r="D202" s="16" t="s">
        <v>18</v>
      </c>
      <c r="E202" s="40" t="s">
        <v>176</v>
      </c>
      <c r="F202" s="39"/>
      <c r="G202" s="39"/>
      <c r="H202" s="17"/>
      <c r="I202" s="139"/>
      <c r="J202" s="53"/>
      <c r="K202" s="157"/>
      <c r="L202" s="53"/>
      <c r="M202" s="163"/>
    </row>
    <row r="203" spans="2:13" x14ac:dyDescent="0.25">
      <c r="B203" s="32"/>
      <c r="C203" s="13"/>
      <c r="D203" s="41" t="s">
        <v>18</v>
      </c>
      <c r="E203" s="40" t="s">
        <v>177</v>
      </c>
      <c r="F203" s="39"/>
      <c r="G203" s="39"/>
      <c r="H203" s="17"/>
      <c r="I203" s="139"/>
      <c r="J203" s="53"/>
      <c r="K203" s="157"/>
      <c r="L203" s="53"/>
      <c r="M203" s="163"/>
    </row>
    <row r="204" spans="2:13" x14ac:dyDescent="0.25">
      <c r="B204" s="88"/>
      <c r="C204" s="89"/>
      <c r="D204" s="77"/>
      <c r="E204" s="72"/>
      <c r="F204" s="91"/>
      <c r="G204" s="91"/>
      <c r="H204" s="67"/>
      <c r="I204" s="141"/>
      <c r="J204" s="107"/>
      <c r="K204" s="159"/>
      <c r="L204" s="107"/>
      <c r="M204" s="165"/>
    </row>
    <row r="205" spans="2:13" x14ac:dyDescent="0.25">
      <c r="B205" s="57">
        <v>13</v>
      </c>
      <c r="C205" s="58" t="s">
        <v>100</v>
      </c>
      <c r="D205" s="79"/>
      <c r="E205" s="75"/>
      <c r="F205" s="85">
        <v>2</v>
      </c>
      <c r="G205" s="85" t="s">
        <v>29</v>
      </c>
      <c r="H205" s="70">
        <v>65000000</v>
      </c>
      <c r="I205" s="140">
        <f t="shared" ref="I205:I265" si="3">H205*F205</f>
        <v>130000000</v>
      </c>
      <c r="J205" s="80">
        <f>3747*14000</f>
        <v>52458000</v>
      </c>
      <c r="K205" s="157">
        <f>J205*F205</f>
        <v>104916000</v>
      </c>
      <c r="L205" s="53">
        <f>I205-K205</f>
        <v>25084000</v>
      </c>
      <c r="M205" s="164" t="s">
        <v>399</v>
      </c>
    </row>
    <row r="206" spans="2:13" x14ac:dyDescent="0.25">
      <c r="B206" s="32"/>
      <c r="C206" s="13"/>
      <c r="D206" s="41" t="s">
        <v>18</v>
      </c>
      <c r="E206" s="43" t="s">
        <v>388</v>
      </c>
      <c r="F206" s="39"/>
      <c r="G206" s="39"/>
      <c r="H206" s="17"/>
      <c r="I206" s="139"/>
      <c r="J206" s="53"/>
      <c r="K206" s="157"/>
      <c r="L206" s="53"/>
      <c r="M206" s="163"/>
    </row>
    <row r="207" spans="2:13" x14ac:dyDescent="0.25">
      <c r="B207" s="32"/>
      <c r="C207" s="13"/>
      <c r="D207" s="41" t="s">
        <v>18</v>
      </c>
      <c r="E207" s="43" t="s">
        <v>200</v>
      </c>
      <c r="F207" s="39"/>
      <c r="G207" s="39"/>
      <c r="H207" s="17"/>
      <c r="I207" s="139"/>
      <c r="J207" s="53"/>
      <c r="K207" s="157"/>
      <c r="L207" s="53"/>
      <c r="M207" s="163"/>
    </row>
    <row r="208" spans="2:13" x14ac:dyDescent="0.25">
      <c r="B208" s="32"/>
      <c r="C208" s="13"/>
      <c r="D208" s="41" t="s">
        <v>18</v>
      </c>
      <c r="E208" s="43" t="s">
        <v>201</v>
      </c>
      <c r="F208" s="39"/>
      <c r="G208" s="39"/>
      <c r="H208" s="17"/>
      <c r="I208" s="139"/>
      <c r="J208" s="53"/>
      <c r="K208" s="157"/>
      <c r="L208" s="53"/>
      <c r="M208" s="163"/>
    </row>
    <row r="209" spans="2:13" x14ac:dyDescent="0.25">
      <c r="B209" s="32"/>
      <c r="C209" s="13"/>
      <c r="D209" s="41" t="s">
        <v>18</v>
      </c>
      <c r="E209" s="43" t="s">
        <v>202</v>
      </c>
      <c r="F209" s="39"/>
      <c r="G209" s="39"/>
      <c r="H209" s="17"/>
      <c r="I209" s="139"/>
      <c r="J209" s="53"/>
      <c r="K209" s="157"/>
      <c r="L209" s="53"/>
      <c r="M209" s="163"/>
    </row>
    <row r="210" spans="2:13" x14ac:dyDescent="0.25">
      <c r="B210" s="32"/>
      <c r="C210" s="13"/>
      <c r="D210" s="41" t="s">
        <v>18</v>
      </c>
      <c r="E210" s="43" t="s">
        <v>203</v>
      </c>
      <c r="F210" s="39"/>
      <c r="G210" s="39"/>
      <c r="H210" s="17"/>
      <c r="I210" s="139"/>
      <c r="J210" s="53"/>
      <c r="K210" s="157"/>
      <c r="L210" s="53"/>
      <c r="M210" s="163"/>
    </row>
    <row r="211" spans="2:13" x14ac:dyDescent="0.25">
      <c r="B211" s="32"/>
      <c r="C211" s="13"/>
      <c r="D211" s="41" t="s">
        <v>18</v>
      </c>
      <c r="E211" s="43" t="s">
        <v>204</v>
      </c>
      <c r="F211" s="39"/>
      <c r="G211" s="39"/>
      <c r="H211" s="17"/>
      <c r="I211" s="139"/>
      <c r="J211" s="53"/>
      <c r="K211" s="157"/>
      <c r="L211" s="53"/>
      <c r="M211" s="163"/>
    </row>
    <row r="212" spans="2:13" x14ac:dyDescent="0.25">
      <c r="B212" s="32"/>
      <c r="C212" s="13"/>
      <c r="D212" s="41" t="s">
        <v>18</v>
      </c>
      <c r="E212" s="43" t="s">
        <v>389</v>
      </c>
      <c r="F212" s="39"/>
      <c r="G212" s="39"/>
      <c r="H212" s="17"/>
      <c r="I212" s="139"/>
      <c r="J212" s="53"/>
      <c r="K212" s="157"/>
      <c r="L212" s="53"/>
      <c r="M212" s="163"/>
    </row>
    <row r="213" spans="2:13" x14ac:dyDescent="0.25">
      <c r="B213" s="32"/>
      <c r="C213" s="13"/>
      <c r="D213" s="41" t="s">
        <v>18</v>
      </c>
      <c r="E213" s="43" t="s">
        <v>390</v>
      </c>
      <c r="F213" s="39"/>
      <c r="G213" s="39"/>
      <c r="H213" s="17"/>
      <c r="I213" s="139"/>
      <c r="J213" s="53"/>
      <c r="K213" s="157"/>
      <c r="L213" s="53"/>
      <c r="M213" s="163"/>
    </row>
    <row r="214" spans="2:13" x14ac:dyDescent="0.25">
      <c r="B214" s="32"/>
      <c r="C214" s="13"/>
      <c r="D214" s="41" t="s">
        <v>18</v>
      </c>
      <c r="E214" s="43" t="s">
        <v>391</v>
      </c>
      <c r="F214" s="39"/>
      <c r="G214" s="39"/>
      <c r="H214" s="17"/>
      <c r="I214" s="139"/>
      <c r="J214" s="53"/>
      <c r="K214" s="157"/>
      <c r="L214" s="53"/>
      <c r="M214" s="163"/>
    </row>
    <row r="215" spans="2:13" x14ac:dyDescent="0.25">
      <c r="B215" s="32"/>
      <c r="C215" s="13"/>
      <c r="D215" s="41" t="s">
        <v>18</v>
      </c>
      <c r="E215" s="43" t="s">
        <v>205</v>
      </c>
      <c r="F215" s="39"/>
      <c r="G215" s="39"/>
      <c r="H215" s="17"/>
      <c r="I215" s="139"/>
      <c r="J215" s="53"/>
      <c r="K215" s="157"/>
      <c r="L215" s="53"/>
      <c r="M215" s="163"/>
    </row>
    <row r="216" spans="2:13" x14ac:dyDescent="0.25">
      <c r="B216" s="32"/>
      <c r="C216" s="13"/>
      <c r="D216" s="41" t="s">
        <v>18</v>
      </c>
      <c r="E216" s="43" t="s">
        <v>392</v>
      </c>
      <c r="F216" s="39"/>
      <c r="G216" s="39"/>
      <c r="H216" s="17"/>
      <c r="I216" s="139"/>
      <c r="J216" s="53"/>
      <c r="K216" s="157"/>
      <c r="L216" s="53"/>
      <c r="M216" s="163"/>
    </row>
    <row r="217" spans="2:13" x14ac:dyDescent="0.25">
      <c r="B217" s="32"/>
      <c r="C217" s="13"/>
      <c r="D217" s="41" t="s">
        <v>18</v>
      </c>
      <c r="E217" s="43" t="s">
        <v>393</v>
      </c>
      <c r="F217" s="39"/>
      <c r="G217" s="39"/>
      <c r="H217" s="17"/>
      <c r="I217" s="139"/>
      <c r="J217" s="53"/>
      <c r="K217" s="157"/>
      <c r="L217" s="53"/>
      <c r="M217" s="163"/>
    </row>
    <row r="218" spans="2:13" x14ac:dyDescent="0.25">
      <c r="B218" s="32"/>
      <c r="C218" s="13"/>
      <c r="D218" s="41" t="s">
        <v>18</v>
      </c>
      <c r="E218" s="25" t="s">
        <v>206</v>
      </c>
      <c r="F218" s="39"/>
      <c r="G218" s="39"/>
      <c r="H218" s="17"/>
      <c r="I218" s="139"/>
      <c r="J218" s="53"/>
      <c r="K218" s="157"/>
      <c r="L218" s="53"/>
      <c r="M218" s="163"/>
    </row>
    <row r="219" spans="2:13" x14ac:dyDescent="0.25">
      <c r="B219" s="88"/>
      <c r="C219" s="89"/>
      <c r="D219" s="77"/>
      <c r="E219" s="72"/>
      <c r="F219" s="91"/>
      <c r="G219" s="91"/>
      <c r="H219" s="67"/>
      <c r="I219" s="141"/>
      <c r="J219" s="107"/>
      <c r="K219" s="159"/>
      <c r="L219" s="107"/>
      <c r="M219" s="165"/>
    </row>
    <row r="220" spans="2:13" x14ac:dyDescent="0.25">
      <c r="B220" s="57">
        <v>14</v>
      </c>
      <c r="C220" s="58" t="s">
        <v>101</v>
      </c>
      <c r="D220" s="76"/>
      <c r="E220" s="75"/>
      <c r="F220" s="69">
        <v>1</v>
      </c>
      <c r="G220" s="69" t="s">
        <v>29</v>
      </c>
      <c r="H220" s="70">
        <v>100000000</v>
      </c>
      <c r="I220" s="140">
        <f t="shared" si="3"/>
        <v>100000000</v>
      </c>
      <c r="J220" s="80">
        <f>5764*14000</f>
        <v>80696000</v>
      </c>
      <c r="K220" s="157">
        <f>J220*F220</f>
        <v>80696000</v>
      </c>
      <c r="L220" s="53">
        <f>I220-K220</f>
        <v>19304000</v>
      </c>
      <c r="M220" s="164" t="s">
        <v>399</v>
      </c>
    </row>
    <row r="221" spans="2:13" x14ac:dyDescent="0.25">
      <c r="B221" s="32"/>
      <c r="C221" s="13"/>
      <c r="D221" s="48"/>
      <c r="E221" s="43" t="s">
        <v>39</v>
      </c>
      <c r="F221" s="1"/>
      <c r="G221" s="1"/>
      <c r="H221" s="52"/>
      <c r="I221" s="139"/>
      <c r="J221" s="53"/>
      <c r="K221" s="157"/>
      <c r="L221" s="53"/>
      <c r="M221" s="163"/>
    </row>
    <row r="222" spans="2:13" x14ac:dyDescent="0.25">
      <c r="B222" s="32"/>
      <c r="C222" s="13"/>
      <c r="D222" s="48"/>
      <c r="E222" s="43" t="s">
        <v>38</v>
      </c>
      <c r="F222" s="1"/>
      <c r="G222" s="1"/>
      <c r="H222" s="52"/>
      <c r="I222" s="139"/>
      <c r="J222" s="53"/>
      <c r="K222" s="157"/>
      <c r="L222" s="53"/>
      <c r="M222" s="163"/>
    </row>
    <row r="223" spans="2:13" x14ac:dyDescent="0.25">
      <c r="B223" s="32"/>
      <c r="C223" s="13"/>
      <c r="D223" s="48"/>
      <c r="E223" s="43" t="s">
        <v>121</v>
      </c>
      <c r="F223" s="1"/>
      <c r="G223" s="1"/>
      <c r="H223" s="52"/>
      <c r="I223" s="139"/>
      <c r="J223" s="53"/>
      <c r="K223" s="157"/>
      <c r="L223" s="53"/>
      <c r="M223" s="163"/>
    </row>
    <row r="224" spans="2:13" x14ac:dyDescent="0.25">
      <c r="B224" s="88"/>
      <c r="C224" s="89"/>
      <c r="D224" s="90"/>
      <c r="E224" s="82" t="s">
        <v>122</v>
      </c>
      <c r="F224" s="63"/>
      <c r="G224" s="63"/>
      <c r="H224" s="87"/>
      <c r="I224" s="141"/>
      <c r="J224" s="107"/>
      <c r="K224" s="159"/>
      <c r="L224" s="107"/>
      <c r="M224" s="165"/>
    </row>
    <row r="225" spans="2:13" ht="15" hidden="1" customHeight="1" x14ac:dyDescent="0.25">
      <c r="B225" s="32"/>
      <c r="C225" s="13"/>
      <c r="D225" s="48"/>
      <c r="E225" s="43"/>
      <c r="F225" s="1"/>
      <c r="G225" s="1"/>
      <c r="H225" s="52"/>
      <c r="I225" s="139"/>
      <c r="J225" s="53"/>
      <c r="K225" s="157"/>
      <c r="L225" s="53"/>
      <c r="M225" s="163"/>
    </row>
    <row r="226" spans="2:13" ht="15" hidden="1" customHeight="1" x14ac:dyDescent="0.25">
      <c r="B226" s="69"/>
      <c r="C226" s="73"/>
      <c r="D226" s="79"/>
      <c r="E226" s="75"/>
      <c r="F226" s="85"/>
      <c r="G226" s="85"/>
      <c r="H226" s="93"/>
      <c r="I226" s="139"/>
      <c r="J226" s="53"/>
      <c r="K226" s="157"/>
      <c r="L226" s="53"/>
      <c r="M226" s="163"/>
    </row>
    <row r="227" spans="2:13" ht="15.75" thickBot="1" x14ac:dyDescent="0.3">
      <c r="B227" s="94"/>
      <c r="C227" s="95" t="s">
        <v>128</v>
      </c>
      <c r="D227" s="96"/>
      <c r="E227" s="97"/>
      <c r="F227" s="98"/>
      <c r="G227" s="98"/>
      <c r="H227" s="99"/>
      <c r="I227" s="140"/>
      <c r="J227" s="80"/>
      <c r="K227" s="156"/>
      <c r="L227" s="80"/>
      <c r="M227" s="164"/>
    </row>
    <row r="228" spans="2:13" ht="15.75" thickTop="1" x14ac:dyDescent="0.25">
      <c r="B228" s="1"/>
      <c r="C228" s="11" t="s">
        <v>9</v>
      </c>
      <c r="D228" s="6"/>
      <c r="E228" s="2"/>
      <c r="F228" s="1"/>
      <c r="G228" s="1"/>
      <c r="H228" s="17"/>
      <c r="I228" s="139"/>
      <c r="J228" s="53"/>
      <c r="K228" s="157"/>
      <c r="L228" s="53"/>
      <c r="M228" s="163"/>
    </row>
    <row r="229" spans="2:13" x14ac:dyDescent="0.25">
      <c r="B229" s="32">
        <v>1</v>
      </c>
      <c r="C229" s="13" t="s">
        <v>120</v>
      </c>
      <c r="D229" s="14"/>
      <c r="E229" s="4"/>
      <c r="F229" s="1"/>
      <c r="G229" s="1"/>
      <c r="H229" s="17"/>
      <c r="I229" s="139"/>
      <c r="J229" s="53"/>
      <c r="K229" s="157"/>
      <c r="L229" s="53"/>
      <c r="M229" s="163"/>
    </row>
    <row r="230" spans="2:13" ht="135" x14ac:dyDescent="0.25">
      <c r="B230" s="1"/>
      <c r="C230" s="19"/>
      <c r="D230" s="5" t="s">
        <v>18</v>
      </c>
      <c r="E230" s="3" t="s">
        <v>363</v>
      </c>
      <c r="F230" s="1">
        <v>1</v>
      </c>
      <c r="G230" s="1" t="s">
        <v>30</v>
      </c>
      <c r="H230" s="17">
        <v>65000000</v>
      </c>
      <c r="I230" s="139">
        <f t="shared" si="3"/>
        <v>65000000</v>
      </c>
      <c r="J230" s="17">
        <f>H230</f>
        <v>65000000</v>
      </c>
      <c r="K230" s="139">
        <f>J230*F230</f>
        <v>65000000</v>
      </c>
      <c r="L230" s="53">
        <f t="shared" ref="L230:L232" si="4">I230-K230</f>
        <v>0</v>
      </c>
      <c r="M230" s="163"/>
    </row>
    <row r="231" spans="2:13" x14ac:dyDescent="0.25">
      <c r="B231" s="1"/>
      <c r="C231" s="19"/>
      <c r="D231" s="5" t="s">
        <v>18</v>
      </c>
      <c r="E231" s="2" t="s">
        <v>355</v>
      </c>
      <c r="F231" s="1">
        <v>1</v>
      </c>
      <c r="G231" s="1" t="s">
        <v>30</v>
      </c>
      <c r="H231" s="17">
        <v>4500000</v>
      </c>
      <c r="I231" s="139">
        <f t="shared" si="3"/>
        <v>4500000</v>
      </c>
      <c r="J231" s="17">
        <f t="shared" ref="J231:J232" si="5">H231</f>
        <v>4500000</v>
      </c>
      <c r="K231" s="139">
        <f t="shared" ref="K231:K232" si="6">J231*F231</f>
        <v>4500000</v>
      </c>
      <c r="L231" s="53">
        <f t="shared" si="4"/>
        <v>0</v>
      </c>
      <c r="M231" s="163"/>
    </row>
    <row r="232" spans="2:13" x14ac:dyDescent="0.25">
      <c r="B232" s="1"/>
      <c r="C232" s="19"/>
      <c r="D232" s="5" t="s">
        <v>18</v>
      </c>
      <c r="E232" s="3" t="s">
        <v>357</v>
      </c>
      <c r="F232" s="1">
        <v>1</v>
      </c>
      <c r="G232" s="1" t="s">
        <v>30</v>
      </c>
      <c r="H232" s="17">
        <v>5500000</v>
      </c>
      <c r="I232" s="139">
        <f t="shared" si="3"/>
        <v>5500000</v>
      </c>
      <c r="J232" s="17">
        <f t="shared" si="5"/>
        <v>5500000</v>
      </c>
      <c r="K232" s="139">
        <f t="shared" si="6"/>
        <v>5500000</v>
      </c>
      <c r="L232" s="53">
        <f t="shared" si="4"/>
        <v>0</v>
      </c>
      <c r="M232" s="163"/>
    </row>
    <row r="233" spans="2:13" x14ac:dyDescent="0.25">
      <c r="B233" s="1"/>
      <c r="C233" s="19"/>
      <c r="D233" s="5"/>
      <c r="E233" s="2"/>
      <c r="F233" s="1"/>
      <c r="G233" s="1"/>
      <c r="H233" s="17"/>
      <c r="I233" s="139"/>
      <c r="J233" s="53"/>
      <c r="K233" s="157"/>
      <c r="L233" s="53"/>
      <c r="M233" s="163"/>
    </row>
    <row r="234" spans="2:13" x14ac:dyDescent="0.25">
      <c r="B234" s="63"/>
      <c r="C234" s="64"/>
      <c r="D234" s="77"/>
      <c r="E234" s="81"/>
      <c r="F234" s="63"/>
      <c r="G234" s="63"/>
      <c r="H234" s="67"/>
      <c r="I234" s="141">
        <f t="shared" si="3"/>
        <v>0</v>
      </c>
      <c r="J234" s="107"/>
      <c r="K234" s="159"/>
      <c r="L234" s="107"/>
      <c r="M234" s="165"/>
    </row>
    <row r="235" spans="2:13" x14ac:dyDescent="0.25">
      <c r="B235" s="57">
        <v>2</v>
      </c>
      <c r="C235" s="58" t="s">
        <v>36</v>
      </c>
      <c r="D235" s="79"/>
      <c r="E235" s="68"/>
      <c r="F235" s="69"/>
      <c r="G235" s="69"/>
      <c r="H235" s="70"/>
      <c r="I235" s="140">
        <f t="shared" si="3"/>
        <v>0</v>
      </c>
      <c r="J235" s="80"/>
      <c r="K235" s="156"/>
      <c r="L235" s="80"/>
      <c r="M235" s="164"/>
    </row>
    <row r="236" spans="2:13" ht="135" x14ac:dyDescent="0.25">
      <c r="B236" s="1"/>
      <c r="C236" s="19"/>
      <c r="D236" s="5" t="s">
        <v>18</v>
      </c>
      <c r="E236" s="3" t="s">
        <v>363</v>
      </c>
      <c r="F236" s="1">
        <v>1</v>
      </c>
      <c r="G236" s="1" t="s">
        <v>30</v>
      </c>
      <c r="H236" s="17">
        <v>65000000</v>
      </c>
      <c r="I236" s="139">
        <f t="shared" si="3"/>
        <v>65000000</v>
      </c>
      <c r="J236" s="17">
        <f t="shared" ref="J236:J238" si="7">H236</f>
        <v>65000000</v>
      </c>
      <c r="K236" s="139">
        <f t="shared" ref="K236:K238" si="8">J236*F236</f>
        <v>65000000</v>
      </c>
      <c r="L236" s="53">
        <f t="shared" ref="L236:L238" si="9">I236-K236</f>
        <v>0</v>
      </c>
      <c r="M236" s="163"/>
    </row>
    <row r="237" spans="2:13" x14ac:dyDescent="0.25">
      <c r="B237" s="1"/>
      <c r="C237" s="19"/>
      <c r="D237" s="5" t="s">
        <v>18</v>
      </c>
      <c r="E237" s="2" t="s">
        <v>33</v>
      </c>
      <c r="F237" s="1">
        <v>1</v>
      </c>
      <c r="G237" s="1" t="s">
        <v>30</v>
      </c>
      <c r="H237" s="17">
        <v>800000</v>
      </c>
      <c r="I237" s="139">
        <f t="shared" si="3"/>
        <v>800000</v>
      </c>
      <c r="J237" s="17">
        <f t="shared" si="7"/>
        <v>800000</v>
      </c>
      <c r="K237" s="139">
        <f t="shared" si="8"/>
        <v>800000</v>
      </c>
      <c r="L237" s="53">
        <f t="shared" si="9"/>
        <v>0</v>
      </c>
      <c r="M237" s="163"/>
    </row>
    <row r="238" spans="2:13" x14ac:dyDescent="0.25">
      <c r="B238" s="1"/>
      <c r="C238" s="19"/>
      <c r="D238" s="5" t="s">
        <v>18</v>
      </c>
      <c r="E238" s="2" t="s">
        <v>52</v>
      </c>
      <c r="F238" s="1">
        <v>1</v>
      </c>
      <c r="G238" s="1" t="s">
        <v>30</v>
      </c>
      <c r="H238" s="17">
        <v>400000</v>
      </c>
      <c r="I238" s="139">
        <f t="shared" si="3"/>
        <v>400000</v>
      </c>
      <c r="J238" s="17">
        <f t="shared" si="7"/>
        <v>400000</v>
      </c>
      <c r="K238" s="139">
        <f t="shared" si="8"/>
        <v>400000</v>
      </c>
      <c r="L238" s="53">
        <f t="shared" si="9"/>
        <v>0</v>
      </c>
      <c r="M238" s="163"/>
    </row>
    <row r="239" spans="2:13" x14ac:dyDescent="0.25">
      <c r="B239" s="63"/>
      <c r="C239" s="64"/>
      <c r="D239" s="100"/>
      <c r="E239" s="81"/>
      <c r="F239" s="63"/>
      <c r="G239" s="63"/>
      <c r="H239" s="67"/>
      <c r="I239" s="141"/>
      <c r="J239" s="107"/>
      <c r="K239" s="159"/>
      <c r="L239" s="107"/>
      <c r="M239" s="165"/>
    </row>
    <row r="240" spans="2:13" x14ac:dyDescent="0.25">
      <c r="B240" s="57">
        <v>3</v>
      </c>
      <c r="C240" s="58" t="s">
        <v>90</v>
      </c>
      <c r="D240" s="59"/>
      <c r="E240" s="60"/>
      <c r="F240" s="69"/>
      <c r="G240" s="69"/>
      <c r="H240" s="70"/>
      <c r="I240" s="140"/>
      <c r="J240" s="80"/>
      <c r="K240" s="156"/>
      <c r="L240" s="80"/>
      <c r="M240" s="164"/>
    </row>
    <row r="241" spans="2:13" ht="135" x14ac:dyDescent="0.25">
      <c r="B241" s="1"/>
      <c r="C241" s="19"/>
      <c r="D241" s="5" t="s">
        <v>18</v>
      </c>
      <c r="E241" s="3" t="s">
        <v>363</v>
      </c>
      <c r="F241" s="1">
        <v>1</v>
      </c>
      <c r="G241" s="1" t="s">
        <v>30</v>
      </c>
      <c r="H241" s="17">
        <v>65000000</v>
      </c>
      <c r="I241" s="139">
        <f t="shared" si="3"/>
        <v>65000000</v>
      </c>
      <c r="J241" s="17">
        <f t="shared" ref="J241:J242" si="10">H241</f>
        <v>65000000</v>
      </c>
      <c r="K241" s="139">
        <f t="shared" ref="K241:K242" si="11">J241*F241</f>
        <v>65000000</v>
      </c>
      <c r="L241" s="53">
        <f t="shared" ref="L241:L242" si="12">I241-K241</f>
        <v>0</v>
      </c>
      <c r="M241" s="163"/>
    </row>
    <row r="242" spans="2:13" x14ac:dyDescent="0.25">
      <c r="B242" s="1"/>
      <c r="C242" s="19"/>
      <c r="D242" s="5" t="s">
        <v>18</v>
      </c>
      <c r="E242" s="2" t="s">
        <v>355</v>
      </c>
      <c r="F242" s="1">
        <v>1</v>
      </c>
      <c r="G242" s="1" t="s">
        <v>30</v>
      </c>
      <c r="H242" s="17">
        <v>4500000</v>
      </c>
      <c r="I242" s="139">
        <f t="shared" si="3"/>
        <v>4500000</v>
      </c>
      <c r="J242" s="17">
        <f t="shared" si="10"/>
        <v>4500000</v>
      </c>
      <c r="K242" s="139">
        <f t="shared" si="11"/>
        <v>4500000</v>
      </c>
      <c r="L242" s="53">
        <f t="shared" si="12"/>
        <v>0</v>
      </c>
      <c r="M242" s="163"/>
    </row>
    <row r="243" spans="2:13" x14ac:dyDescent="0.25">
      <c r="B243" s="1"/>
      <c r="C243" s="19"/>
      <c r="D243" s="5"/>
      <c r="E243" s="2"/>
      <c r="F243" s="1"/>
      <c r="G243" s="1"/>
      <c r="H243" s="17"/>
      <c r="I243" s="139"/>
      <c r="J243" s="53"/>
      <c r="K243" s="157"/>
      <c r="L243" s="53"/>
      <c r="M243" s="163"/>
    </row>
    <row r="244" spans="2:13" x14ac:dyDescent="0.25">
      <c r="B244" s="63"/>
      <c r="C244" s="64"/>
      <c r="D244" s="77"/>
      <c r="E244" s="81"/>
      <c r="F244" s="63"/>
      <c r="G244" s="63"/>
      <c r="H244" s="67"/>
      <c r="I244" s="141"/>
      <c r="J244" s="107"/>
      <c r="K244" s="159"/>
      <c r="L244" s="107"/>
      <c r="M244" s="165"/>
    </row>
    <row r="245" spans="2:13" x14ac:dyDescent="0.25">
      <c r="B245" s="57">
        <v>4</v>
      </c>
      <c r="C245" s="58" t="s">
        <v>59</v>
      </c>
      <c r="D245" s="79"/>
      <c r="E245" s="68"/>
      <c r="F245" s="69"/>
      <c r="G245" s="69"/>
      <c r="H245" s="70"/>
      <c r="I245" s="140"/>
      <c r="J245" s="80"/>
      <c r="K245" s="156"/>
      <c r="L245" s="80"/>
      <c r="M245" s="164"/>
    </row>
    <row r="246" spans="2:13" x14ac:dyDescent="0.25">
      <c r="B246" s="32"/>
      <c r="C246" s="20" t="s">
        <v>91</v>
      </c>
      <c r="D246" s="6"/>
      <c r="E246" s="2"/>
      <c r="F246" s="1"/>
      <c r="G246" s="1"/>
      <c r="H246" s="17"/>
      <c r="I246" s="139"/>
      <c r="J246" s="53"/>
      <c r="K246" s="157"/>
      <c r="L246" s="53"/>
      <c r="M246" s="163"/>
    </row>
    <row r="247" spans="2:13" ht="120" x14ac:dyDescent="0.25">
      <c r="B247" s="1"/>
      <c r="C247" s="19"/>
      <c r="D247" s="21" t="s">
        <v>18</v>
      </c>
      <c r="E247" s="3" t="s">
        <v>364</v>
      </c>
      <c r="F247" s="1">
        <v>1</v>
      </c>
      <c r="G247" s="1" t="s">
        <v>30</v>
      </c>
      <c r="H247" s="17">
        <v>51000000</v>
      </c>
      <c r="I247" s="139">
        <f t="shared" si="3"/>
        <v>51000000</v>
      </c>
      <c r="J247" s="17">
        <f t="shared" ref="J247:J248" si="13">H247</f>
        <v>51000000</v>
      </c>
      <c r="K247" s="139">
        <f t="shared" ref="K247:K248" si="14">J247*F247</f>
        <v>51000000</v>
      </c>
      <c r="L247" s="53">
        <f t="shared" ref="L247:L248" si="15">I247-K247</f>
        <v>0</v>
      </c>
      <c r="M247" s="163"/>
    </row>
    <row r="248" spans="2:13" x14ac:dyDescent="0.25">
      <c r="B248" s="63"/>
      <c r="C248" s="64"/>
      <c r="D248" s="101" t="s">
        <v>18</v>
      </c>
      <c r="E248" s="81" t="s">
        <v>355</v>
      </c>
      <c r="F248" s="63">
        <v>3</v>
      </c>
      <c r="G248" s="63" t="s">
        <v>30</v>
      </c>
      <c r="H248" s="67">
        <v>4500000</v>
      </c>
      <c r="I248" s="141">
        <f t="shared" si="3"/>
        <v>13500000</v>
      </c>
      <c r="J248" s="17">
        <f t="shared" si="13"/>
        <v>4500000</v>
      </c>
      <c r="K248" s="139">
        <f t="shared" si="14"/>
        <v>13500000</v>
      </c>
      <c r="L248" s="53">
        <f t="shared" si="15"/>
        <v>0</v>
      </c>
      <c r="M248" s="165"/>
    </row>
    <row r="249" spans="2:13" x14ac:dyDescent="0.25">
      <c r="B249" s="69"/>
      <c r="C249" s="102" t="s">
        <v>92</v>
      </c>
      <c r="D249" s="103"/>
      <c r="E249" s="68"/>
      <c r="F249" s="69"/>
      <c r="G249" s="69"/>
      <c r="H249" s="70"/>
      <c r="I249" s="140">
        <f t="shared" si="3"/>
        <v>0</v>
      </c>
      <c r="J249" s="80"/>
      <c r="K249" s="156"/>
      <c r="L249" s="80"/>
      <c r="M249" s="164"/>
    </row>
    <row r="250" spans="2:13" ht="120" x14ac:dyDescent="0.25">
      <c r="B250" s="1"/>
      <c r="C250" s="19"/>
      <c r="D250" s="21" t="s">
        <v>18</v>
      </c>
      <c r="E250" s="3" t="s">
        <v>364</v>
      </c>
      <c r="F250" s="1">
        <v>1</v>
      </c>
      <c r="G250" s="1" t="s">
        <v>30</v>
      </c>
      <c r="H250" s="17">
        <v>51000000</v>
      </c>
      <c r="I250" s="139">
        <f t="shared" si="3"/>
        <v>51000000</v>
      </c>
      <c r="J250" s="17">
        <f t="shared" ref="J250:J251" si="16">H250</f>
        <v>51000000</v>
      </c>
      <c r="K250" s="139">
        <f t="shared" ref="K250:K251" si="17">J250*F250</f>
        <v>51000000</v>
      </c>
      <c r="L250" s="53"/>
      <c r="M250" s="163"/>
    </row>
    <row r="251" spans="2:13" x14ac:dyDescent="0.25">
      <c r="B251" s="1"/>
      <c r="C251" s="19"/>
      <c r="D251" s="21" t="s">
        <v>18</v>
      </c>
      <c r="E251" s="2" t="s">
        <v>355</v>
      </c>
      <c r="F251" s="1">
        <v>3</v>
      </c>
      <c r="G251" s="1" t="s">
        <v>30</v>
      </c>
      <c r="H251" s="17">
        <v>4500000</v>
      </c>
      <c r="I251" s="139">
        <f t="shared" si="3"/>
        <v>13500000</v>
      </c>
      <c r="J251" s="17">
        <f t="shared" si="16"/>
        <v>4500000</v>
      </c>
      <c r="K251" s="139">
        <f t="shared" si="17"/>
        <v>13500000</v>
      </c>
      <c r="L251" s="53"/>
      <c r="M251" s="163"/>
    </row>
    <row r="252" spans="2:13" x14ac:dyDescent="0.25">
      <c r="B252" s="63"/>
      <c r="C252" s="64"/>
      <c r="D252" s="77"/>
      <c r="E252" s="81"/>
      <c r="F252" s="63"/>
      <c r="G252" s="63"/>
      <c r="H252" s="67"/>
      <c r="I252" s="141"/>
      <c r="J252" s="107"/>
      <c r="K252" s="159"/>
      <c r="L252" s="107"/>
      <c r="M252" s="165"/>
    </row>
    <row r="253" spans="2:13" x14ac:dyDescent="0.25">
      <c r="B253" s="57">
        <v>5</v>
      </c>
      <c r="C253" s="58" t="s">
        <v>14</v>
      </c>
      <c r="D253" s="59"/>
      <c r="E253" s="60"/>
      <c r="F253" s="69"/>
      <c r="G253" s="69"/>
      <c r="H253" s="70"/>
      <c r="I253" s="140"/>
      <c r="J253" s="80"/>
      <c r="K253" s="156"/>
      <c r="L253" s="80"/>
      <c r="M253" s="164"/>
    </row>
    <row r="254" spans="2:13" x14ac:dyDescent="0.25">
      <c r="B254" s="1"/>
      <c r="C254" s="19"/>
      <c r="D254" s="5" t="s">
        <v>18</v>
      </c>
      <c r="E254" s="2" t="s">
        <v>355</v>
      </c>
      <c r="F254" s="1">
        <v>1</v>
      </c>
      <c r="G254" s="1" t="s">
        <v>30</v>
      </c>
      <c r="H254" s="17">
        <v>4500000</v>
      </c>
      <c r="I254" s="139">
        <f t="shared" si="3"/>
        <v>4500000</v>
      </c>
      <c r="J254" s="17">
        <f>H254</f>
        <v>4500000</v>
      </c>
      <c r="K254" s="139">
        <f>J254*F254</f>
        <v>4500000</v>
      </c>
      <c r="L254" s="53"/>
      <c r="M254" s="163"/>
    </row>
    <row r="255" spans="2:13" x14ac:dyDescent="0.25">
      <c r="B255" s="63"/>
      <c r="C255" s="64"/>
      <c r="D255" s="77"/>
      <c r="E255" s="81"/>
      <c r="F255" s="63"/>
      <c r="G255" s="63"/>
      <c r="H255" s="67"/>
      <c r="I255" s="141"/>
      <c r="J255" s="107"/>
      <c r="K255" s="159"/>
      <c r="L255" s="107"/>
      <c r="M255" s="165"/>
    </row>
    <row r="256" spans="2:13" x14ac:dyDescent="0.25">
      <c r="B256" s="69"/>
      <c r="C256" s="104" t="s">
        <v>10</v>
      </c>
      <c r="D256" s="79"/>
      <c r="E256" s="68"/>
      <c r="F256" s="69"/>
      <c r="G256" s="69"/>
      <c r="H256" s="70"/>
      <c r="I256" s="140"/>
      <c r="J256" s="80"/>
      <c r="K256" s="156"/>
      <c r="L256" s="80"/>
      <c r="M256" s="164"/>
    </row>
    <row r="257" spans="2:13" x14ac:dyDescent="0.25">
      <c r="B257" s="32">
        <v>6</v>
      </c>
      <c r="C257" s="13" t="s">
        <v>8</v>
      </c>
      <c r="D257" s="14"/>
      <c r="E257" s="2"/>
      <c r="F257" s="1"/>
      <c r="G257" s="1"/>
      <c r="H257" s="17"/>
      <c r="I257" s="139"/>
      <c r="J257" s="53"/>
      <c r="K257" s="157"/>
      <c r="L257" s="53"/>
      <c r="M257" s="163"/>
    </row>
    <row r="258" spans="2:13" ht="105" x14ac:dyDescent="0.25">
      <c r="B258" s="1"/>
      <c r="C258" s="19"/>
      <c r="D258" s="5" t="s">
        <v>18</v>
      </c>
      <c r="E258" s="3" t="s">
        <v>395</v>
      </c>
      <c r="F258" s="1">
        <v>1</v>
      </c>
      <c r="G258" s="1" t="s">
        <v>30</v>
      </c>
      <c r="H258" s="17">
        <v>25000000</v>
      </c>
      <c r="I258" s="139">
        <f t="shared" si="3"/>
        <v>25000000</v>
      </c>
      <c r="J258" s="17">
        <f t="shared" ref="J258:J260" si="18">H258</f>
        <v>25000000</v>
      </c>
      <c r="K258" s="139">
        <f t="shared" ref="K258:K260" si="19">J258*F258</f>
        <v>25000000</v>
      </c>
      <c r="L258" s="53">
        <f t="shared" ref="L258:L260" si="20">I258-K258</f>
        <v>0</v>
      </c>
      <c r="M258" s="163"/>
    </row>
    <row r="259" spans="2:13" x14ac:dyDescent="0.25">
      <c r="B259" s="1"/>
      <c r="C259" s="19"/>
      <c r="D259" s="5" t="s">
        <v>18</v>
      </c>
      <c r="E259" s="3" t="s">
        <v>355</v>
      </c>
      <c r="F259" s="1">
        <v>1</v>
      </c>
      <c r="G259" s="1" t="s">
        <v>30</v>
      </c>
      <c r="H259" s="17">
        <v>4500000</v>
      </c>
      <c r="I259" s="139">
        <f t="shared" ref="I259" si="21">H259*F259</f>
        <v>4500000</v>
      </c>
      <c r="J259" s="17">
        <f t="shared" si="18"/>
        <v>4500000</v>
      </c>
      <c r="K259" s="139">
        <f t="shared" si="19"/>
        <v>4500000</v>
      </c>
      <c r="L259" s="53">
        <f t="shared" si="20"/>
        <v>0</v>
      </c>
      <c r="M259" s="163"/>
    </row>
    <row r="260" spans="2:13" x14ac:dyDescent="0.25">
      <c r="B260" s="1"/>
      <c r="C260" s="19"/>
      <c r="D260" s="5" t="s">
        <v>18</v>
      </c>
      <c r="E260" s="2" t="s">
        <v>331</v>
      </c>
      <c r="F260" s="1">
        <v>1</v>
      </c>
      <c r="G260" s="1" t="s">
        <v>30</v>
      </c>
      <c r="H260" s="17">
        <v>30000000</v>
      </c>
      <c r="I260" s="139">
        <f t="shared" si="3"/>
        <v>30000000</v>
      </c>
      <c r="J260" s="17">
        <f t="shared" si="18"/>
        <v>30000000</v>
      </c>
      <c r="K260" s="139">
        <f t="shared" si="19"/>
        <v>30000000</v>
      </c>
      <c r="L260" s="53">
        <f t="shared" si="20"/>
        <v>0</v>
      </c>
      <c r="M260" s="163"/>
    </row>
    <row r="261" spans="2:13" x14ac:dyDescent="0.25">
      <c r="B261" s="63"/>
      <c r="C261" s="64"/>
      <c r="D261" s="77"/>
      <c r="E261" s="81"/>
      <c r="F261" s="63"/>
      <c r="G261" s="63"/>
      <c r="H261" s="67"/>
      <c r="I261" s="141"/>
      <c r="J261" s="107"/>
      <c r="K261" s="159"/>
      <c r="L261" s="107"/>
      <c r="M261" s="165"/>
    </row>
    <row r="262" spans="2:13" x14ac:dyDescent="0.25">
      <c r="B262" s="57">
        <v>7</v>
      </c>
      <c r="C262" s="58" t="s">
        <v>15</v>
      </c>
      <c r="D262" s="59"/>
      <c r="E262" s="60"/>
      <c r="F262" s="69"/>
      <c r="G262" s="69"/>
      <c r="H262" s="70"/>
      <c r="I262" s="140"/>
      <c r="J262" s="80"/>
      <c r="K262" s="156"/>
      <c r="L262" s="80"/>
      <c r="M262" s="164"/>
    </row>
    <row r="263" spans="2:13" ht="105" x14ac:dyDescent="0.25">
      <c r="B263" s="1"/>
      <c r="C263" s="19"/>
      <c r="D263" s="5" t="s">
        <v>18</v>
      </c>
      <c r="E263" s="3" t="s">
        <v>396</v>
      </c>
      <c r="F263" s="1">
        <v>1</v>
      </c>
      <c r="G263" s="1" t="s">
        <v>30</v>
      </c>
      <c r="H263" s="17">
        <v>25000000</v>
      </c>
      <c r="I263" s="139">
        <f t="shared" si="3"/>
        <v>25000000</v>
      </c>
      <c r="J263" s="17">
        <f t="shared" ref="J263:J266" si="22">H263</f>
        <v>25000000</v>
      </c>
      <c r="K263" s="139">
        <f t="shared" ref="K263:K266" si="23">J263*F263</f>
        <v>25000000</v>
      </c>
      <c r="L263" s="53">
        <f t="shared" ref="L263:L266" si="24">I263-K263</f>
        <v>0</v>
      </c>
      <c r="M263" s="163"/>
    </row>
    <row r="264" spans="2:13" x14ac:dyDescent="0.25">
      <c r="B264" s="1"/>
      <c r="C264" s="19"/>
      <c r="D264" s="5" t="s">
        <v>18</v>
      </c>
      <c r="E264" s="3" t="s">
        <v>355</v>
      </c>
      <c r="F264" s="1">
        <v>1</v>
      </c>
      <c r="G264" s="1" t="s">
        <v>30</v>
      </c>
      <c r="H264" s="17">
        <v>4500000</v>
      </c>
      <c r="I264" s="139">
        <f t="shared" si="3"/>
        <v>4500000</v>
      </c>
      <c r="J264" s="17">
        <f t="shared" si="22"/>
        <v>4500000</v>
      </c>
      <c r="K264" s="139">
        <f t="shared" si="23"/>
        <v>4500000</v>
      </c>
      <c r="L264" s="53">
        <f t="shared" si="24"/>
        <v>0</v>
      </c>
      <c r="M264" s="163"/>
    </row>
    <row r="265" spans="2:13" x14ac:dyDescent="0.25">
      <c r="B265" s="1"/>
      <c r="C265" s="19"/>
      <c r="D265" s="5" t="s">
        <v>18</v>
      </c>
      <c r="E265" s="2" t="s">
        <v>35</v>
      </c>
      <c r="F265" s="1">
        <v>1</v>
      </c>
      <c r="G265" s="1" t="s">
        <v>30</v>
      </c>
      <c r="H265" s="17">
        <v>30000000</v>
      </c>
      <c r="I265" s="139">
        <f t="shared" si="3"/>
        <v>30000000</v>
      </c>
      <c r="J265" s="17">
        <f t="shared" si="22"/>
        <v>30000000</v>
      </c>
      <c r="K265" s="139">
        <f t="shared" si="23"/>
        <v>30000000</v>
      </c>
      <c r="L265" s="53">
        <f t="shared" si="24"/>
        <v>0</v>
      </c>
      <c r="M265" s="163"/>
    </row>
    <row r="266" spans="2:13" x14ac:dyDescent="0.25">
      <c r="B266" s="1"/>
      <c r="C266" s="19"/>
      <c r="D266" s="5" t="s">
        <v>18</v>
      </c>
      <c r="E266" s="2" t="s">
        <v>52</v>
      </c>
      <c r="F266" s="1">
        <v>1</v>
      </c>
      <c r="G266" s="1" t="s">
        <v>30</v>
      </c>
      <c r="H266" s="17">
        <v>400000</v>
      </c>
      <c r="I266" s="139">
        <f t="shared" ref="I266:I326" si="25">H266*F266</f>
        <v>400000</v>
      </c>
      <c r="J266" s="17">
        <f t="shared" si="22"/>
        <v>400000</v>
      </c>
      <c r="K266" s="139">
        <f t="shared" si="23"/>
        <v>400000</v>
      </c>
      <c r="L266" s="53">
        <f t="shared" si="24"/>
        <v>0</v>
      </c>
      <c r="M266" s="163"/>
    </row>
    <row r="267" spans="2:13" x14ac:dyDescent="0.25">
      <c r="B267" s="63"/>
      <c r="C267" s="64"/>
      <c r="D267" s="77"/>
      <c r="E267" s="105"/>
      <c r="F267" s="63"/>
      <c r="G267" s="63"/>
      <c r="H267" s="67"/>
      <c r="I267" s="141"/>
      <c r="J267" s="107"/>
      <c r="K267" s="159"/>
      <c r="L267" s="107"/>
      <c r="M267" s="165"/>
    </row>
    <row r="268" spans="2:13" x14ac:dyDescent="0.25">
      <c r="B268" s="57">
        <v>8</v>
      </c>
      <c r="C268" s="58" t="s">
        <v>119</v>
      </c>
      <c r="D268" s="59"/>
      <c r="E268" s="60"/>
      <c r="F268" s="69"/>
      <c r="G268" s="69"/>
      <c r="H268" s="70"/>
      <c r="I268" s="140"/>
      <c r="J268" s="80"/>
      <c r="K268" s="156"/>
      <c r="L268" s="80"/>
      <c r="M268" s="164"/>
    </row>
    <row r="269" spans="2:13" ht="120" x14ac:dyDescent="0.25">
      <c r="B269" s="1"/>
      <c r="C269" s="19"/>
      <c r="D269" s="5" t="s">
        <v>18</v>
      </c>
      <c r="E269" s="3" t="s">
        <v>365</v>
      </c>
      <c r="F269" s="1">
        <v>4</v>
      </c>
      <c r="G269" s="1" t="s">
        <v>30</v>
      </c>
      <c r="H269" s="17">
        <v>61000000</v>
      </c>
      <c r="I269" s="139">
        <f t="shared" si="25"/>
        <v>244000000</v>
      </c>
      <c r="J269" s="17">
        <f t="shared" ref="J269:J270" si="26">H269</f>
        <v>61000000</v>
      </c>
      <c r="K269" s="139">
        <f t="shared" ref="K269:K270" si="27">J269*F269</f>
        <v>244000000</v>
      </c>
      <c r="L269" s="53">
        <f t="shared" ref="L269:L270" si="28">I269-K269</f>
        <v>0</v>
      </c>
      <c r="M269" s="163"/>
    </row>
    <row r="270" spans="2:13" x14ac:dyDescent="0.25">
      <c r="B270" s="1"/>
      <c r="C270" s="19"/>
      <c r="D270" s="5" t="s">
        <v>18</v>
      </c>
      <c r="E270" s="2" t="s">
        <v>118</v>
      </c>
      <c r="F270" s="1">
        <v>7</v>
      </c>
      <c r="G270" s="1" t="s">
        <v>30</v>
      </c>
      <c r="H270" s="17">
        <v>15000000</v>
      </c>
      <c r="I270" s="139">
        <f t="shared" si="25"/>
        <v>105000000</v>
      </c>
      <c r="J270" s="17">
        <f t="shared" si="26"/>
        <v>15000000</v>
      </c>
      <c r="K270" s="139">
        <f t="shared" si="27"/>
        <v>105000000</v>
      </c>
      <c r="L270" s="53">
        <f t="shared" si="28"/>
        <v>0</v>
      </c>
      <c r="M270" s="163"/>
    </row>
    <row r="271" spans="2:13" x14ac:dyDescent="0.25">
      <c r="B271" s="63"/>
      <c r="C271" s="64"/>
      <c r="D271" s="77"/>
      <c r="E271" s="81"/>
      <c r="F271" s="63"/>
      <c r="G271" s="63"/>
      <c r="H271" s="67"/>
      <c r="I271" s="141"/>
      <c r="J271" s="107"/>
      <c r="K271" s="159"/>
      <c r="L271" s="107"/>
      <c r="M271" s="165"/>
    </row>
    <row r="272" spans="2:13" x14ac:dyDescent="0.25">
      <c r="B272" s="57">
        <v>9</v>
      </c>
      <c r="C272" s="58" t="s">
        <v>16</v>
      </c>
      <c r="D272" s="59"/>
      <c r="E272" s="60"/>
      <c r="F272" s="69"/>
      <c r="G272" s="69"/>
      <c r="H272" s="70"/>
      <c r="I272" s="140"/>
      <c r="J272" s="80"/>
      <c r="K272" s="156"/>
      <c r="L272" s="80"/>
      <c r="M272" s="164"/>
    </row>
    <row r="273" spans="2:13" ht="105" x14ac:dyDescent="0.25">
      <c r="B273" s="1"/>
      <c r="C273" s="19"/>
      <c r="D273" s="5" t="s">
        <v>18</v>
      </c>
      <c r="E273" s="3" t="s">
        <v>395</v>
      </c>
      <c r="F273" s="1">
        <v>1</v>
      </c>
      <c r="G273" s="1" t="s">
        <v>30</v>
      </c>
      <c r="H273" s="17">
        <v>25000000</v>
      </c>
      <c r="I273" s="139">
        <f t="shared" si="25"/>
        <v>25000000</v>
      </c>
      <c r="J273" s="17">
        <f t="shared" ref="J273:J275" si="29">H273</f>
        <v>25000000</v>
      </c>
      <c r="K273" s="139">
        <f t="shared" ref="K273:K275" si="30">J273*F273</f>
        <v>25000000</v>
      </c>
      <c r="L273" s="53">
        <f t="shared" ref="L273:L275" si="31">I273-K273</f>
        <v>0</v>
      </c>
      <c r="M273" s="163"/>
    </row>
    <row r="274" spans="2:13" x14ac:dyDescent="0.25">
      <c r="B274" s="1"/>
      <c r="C274" s="19"/>
      <c r="D274" s="5" t="s">
        <v>18</v>
      </c>
      <c r="E274" s="3" t="s">
        <v>355</v>
      </c>
      <c r="F274" s="1">
        <v>1</v>
      </c>
      <c r="G274" s="1" t="s">
        <v>30</v>
      </c>
      <c r="H274" s="17">
        <v>4500000</v>
      </c>
      <c r="I274" s="139">
        <f t="shared" si="25"/>
        <v>4500000</v>
      </c>
      <c r="J274" s="17">
        <f t="shared" si="29"/>
        <v>4500000</v>
      </c>
      <c r="K274" s="139">
        <f t="shared" si="30"/>
        <v>4500000</v>
      </c>
      <c r="L274" s="53">
        <f t="shared" si="31"/>
        <v>0</v>
      </c>
      <c r="M274" s="163"/>
    </row>
    <row r="275" spans="2:13" x14ac:dyDescent="0.25">
      <c r="B275" s="1"/>
      <c r="C275" s="19"/>
      <c r="D275" s="5" t="s">
        <v>18</v>
      </c>
      <c r="E275" s="2" t="s">
        <v>95</v>
      </c>
      <c r="F275" s="1">
        <v>1</v>
      </c>
      <c r="G275" s="1" t="s">
        <v>30</v>
      </c>
      <c r="H275" s="17">
        <v>1400000</v>
      </c>
      <c r="I275" s="139">
        <f t="shared" si="25"/>
        <v>1400000</v>
      </c>
      <c r="J275" s="17">
        <f t="shared" si="29"/>
        <v>1400000</v>
      </c>
      <c r="K275" s="139">
        <f t="shared" si="30"/>
        <v>1400000</v>
      </c>
      <c r="L275" s="53">
        <f t="shared" si="31"/>
        <v>0</v>
      </c>
      <c r="M275" s="163"/>
    </row>
    <row r="276" spans="2:13" x14ac:dyDescent="0.25">
      <c r="B276" s="63"/>
      <c r="C276" s="64"/>
      <c r="D276" s="100"/>
      <c r="E276" s="81"/>
      <c r="F276" s="63"/>
      <c r="G276" s="63"/>
      <c r="H276" s="67"/>
      <c r="I276" s="141"/>
      <c r="J276" s="107"/>
      <c r="K276" s="159"/>
      <c r="L276" s="107"/>
      <c r="M276" s="165"/>
    </row>
    <row r="277" spans="2:13" x14ac:dyDescent="0.25">
      <c r="B277" s="57">
        <v>10</v>
      </c>
      <c r="C277" s="58" t="s">
        <v>96</v>
      </c>
      <c r="D277" s="106"/>
      <c r="E277" s="68"/>
      <c r="F277" s="69"/>
      <c r="G277" s="69"/>
      <c r="H277" s="70"/>
      <c r="I277" s="140"/>
      <c r="J277" s="80"/>
      <c r="K277" s="156"/>
      <c r="L277" s="80"/>
      <c r="M277" s="164"/>
    </row>
    <row r="278" spans="2:13" ht="120" x14ac:dyDescent="0.25">
      <c r="B278" s="1"/>
      <c r="C278" s="19"/>
      <c r="D278" s="5" t="s">
        <v>18</v>
      </c>
      <c r="E278" s="3" t="s">
        <v>397</v>
      </c>
      <c r="F278" s="1">
        <v>1</v>
      </c>
      <c r="G278" s="1" t="s">
        <v>30</v>
      </c>
      <c r="H278" s="17">
        <v>25000000</v>
      </c>
      <c r="I278" s="139">
        <f t="shared" si="25"/>
        <v>25000000</v>
      </c>
      <c r="J278" s="17">
        <f t="shared" ref="J278:J280" si="32">H278</f>
        <v>25000000</v>
      </c>
      <c r="K278" s="139">
        <f t="shared" ref="K278:K280" si="33">J278*F278</f>
        <v>25000000</v>
      </c>
      <c r="L278" s="53">
        <f t="shared" ref="L278:L280" si="34">I278-K278</f>
        <v>0</v>
      </c>
      <c r="M278" s="163"/>
    </row>
    <row r="279" spans="2:13" x14ac:dyDescent="0.25">
      <c r="B279" s="1"/>
      <c r="C279" s="19"/>
      <c r="D279" s="5" t="s">
        <v>18</v>
      </c>
      <c r="E279" s="3" t="s">
        <v>355</v>
      </c>
      <c r="F279" s="1">
        <v>1</v>
      </c>
      <c r="G279" s="1" t="s">
        <v>30</v>
      </c>
      <c r="H279" s="17">
        <v>4500000</v>
      </c>
      <c r="I279" s="139">
        <f t="shared" si="25"/>
        <v>4500000</v>
      </c>
      <c r="J279" s="17">
        <f t="shared" si="32"/>
        <v>4500000</v>
      </c>
      <c r="K279" s="139">
        <f t="shared" si="33"/>
        <v>4500000</v>
      </c>
      <c r="L279" s="53">
        <f t="shared" si="34"/>
        <v>0</v>
      </c>
      <c r="M279" s="163"/>
    </row>
    <row r="280" spans="2:13" x14ac:dyDescent="0.25">
      <c r="B280" s="1"/>
      <c r="C280" s="19"/>
      <c r="D280" s="5" t="s">
        <v>18</v>
      </c>
      <c r="E280" s="2" t="s">
        <v>349</v>
      </c>
      <c r="F280" s="1">
        <v>1</v>
      </c>
      <c r="G280" s="1" t="s">
        <v>30</v>
      </c>
      <c r="H280" s="17">
        <v>200000</v>
      </c>
      <c r="I280" s="139">
        <f t="shared" si="25"/>
        <v>200000</v>
      </c>
      <c r="J280" s="17">
        <f t="shared" si="32"/>
        <v>200000</v>
      </c>
      <c r="K280" s="139">
        <f t="shared" si="33"/>
        <v>200000</v>
      </c>
      <c r="L280" s="53">
        <f t="shared" si="34"/>
        <v>0</v>
      </c>
      <c r="M280" s="163"/>
    </row>
    <row r="281" spans="2:13" x14ac:dyDescent="0.25">
      <c r="B281" s="1"/>
      <c r="C281" s="19"/>
      <c r="D281" s="6"/>
      <c r="E281" s="2"/>
      <c r="F281" s="1"/>
      <c r="G281" s="1"/>
      <c r="H281" s="17"/>
      <c r="I281" s="139"/>
      <c r="J281" s="53"/>
      <c r="K281" s="157"/>
      <c r="L281" s="53"/>
      <c r="M281" s="163"/>
    </row>
    <row r="282" spans="2:13" x14ac:dyDescent="0.25">
      <c r="B282" s="57">
        <v>11</v>
      </c>
      <c r="C282" s="58" t="s">
        <v>17</v>
      </c>
      <c r="D282" s="59"/>
      <c r="E282" s="60"/>
      <c r="F282" s="69"/>
      <c r="G282" s="69"/>
      <c r="H282" s="70"/>
      <c r="I282" s="140"/>
      <c r="J282" s="80"/>
      <c r="K282" s="156"/>
      <c r="L282" s="80"/>
      <c r="M282" s="164"/>
    </row>
    <row r="283" spans="2:13" ht="105" x14ac:dyDescent="0.25">
      <c r="B283" s="1"/>
      <c r="C283" s="19"/>
      <c r="D283" s="5" t="s">
        <v>18</v>
      </c>
      <c r="E283" s="3" t="s">
        <v>395</v>
      </c>
      <c r="F283" s="1">
        <v>1</v>
      </c>
      <c r="G283" s="1" t="s">
        <v>30</v>
      </c>
      <c r="H283" s="17">
        <v>25000000</v>
      </c>
      <c r="I283" s="139">
        <f t="shared" si="25"/>
        <v>25000000</v>
      </c>
      <c r="J283" s="17">
        <f t="shared" ref="J283:J286" si="35">H283</f>
        <v>25000000</v>
      </c>
      <c r="K283" s="139">
        <f t="shared" ref="K283:K286" si="36">J283*F283</f>
        <v>25000000</v>
      </c>
      <c r="L283" s="53">
        <f t="shared" ref="L283:L286" si="37">I283-K283</f>
        <v>0</v>
      </c>
      <c r="M283" s="163"/>
    </row>
    <row r="284" spans="2:13" x14ac:dyDescent="0.25">
      <c r="B284" s="1"/>
      <c r="C284" s="19"/>
      <c r="D284" s="5" t="s">
        <v>18</v>
      </c>
      <c r="E284" s="3" t="s">
        <v>355</v>
      </c>
      <c r="F284" s="1">
        <v>1</v>
      </c>
      <c r="G284" s="1" t="s">
        <v>30</v>
      </c>
      <c r="H284" s="17">
        <v>4500000</v>
      </c>
      <c r="I284" s="139">
        <f t="shared" si="25"/>
        <v>4500000</v>
      </c>
      <c r="J284" s="17">
        <f t="shared" si="35"/>
        <v>4500000</v>
      </c>
      <c r="K284" s="139">
        <f t="shared" si="36"/>
        <v>4500000</v>
      </c>
      <c r="L284" s="53">
        <f t="shared" si="37"/>
        <v>0</v>
      </c>
      <c r="M284" s="163"/>
    </row>
    <row r="285" spans="2:13" x14ac:dyDescent="0.25">
      <c r="B285" s="1"/>
      <c r="C285" s="19"/>
      <c r="D285" s="5" t="s">
        <v>18</v>
      </c>
      <c r="E285" s="2" t="s">
        <v>349</v>
      </c>
      <c r="F285" s="1">
        <v>1</v>
      </c>
      <c r="G285" s="1" t="s">
        <v>30</v>
      </c>
      <c r="H285" s="17">
        <v>200000</v>
      </c>
      <c r="I285" s="139">
        <f t="shared" si="25"/>
        <v>200000</v>
      </c>
      <c r="J285" s="17">
        <f t="shared" si="35"/>
        <v>200000</v>
      </c>
      <c r="K285" s="139">
        <f t="shared" si="36"/>
        <v>200000</v>
      </c>
      <c r="L285" s="53">
        <f t="shared" si="37"/>
        <v>0</v>
      </c>
      <c r="M285" s="163"/>
    </row>
    <row r="286" spans="2:13" x14ac:dyDescent="0.25">
      <c r="B286" s="1"/>
      <c r="C286" s="19"/>
      <c r="D286" s="5" t="s">
        <v>18</v>
      </c>
      <c r="E286" s="2" t="s">
        <v>52</v>
      </c>
      <c r="F286" s="1">
        <v>1</v>
      </c>
      <c r="G286" s="1" t="s">
        <v>30</v>
      </c>
      <c r="H286" s="17">
        <v>400000</v>
      </c>
      <c r="I286" s="139">
        <f t="shared" si="25"/>
        <v>400000</v>
      </c>
      <c r="J286" s="17">
        <f t="shared" si="35"/>
        <v>400000</v>
      </c>
      <c r="K286" s="139">
        <f t="shared" si="36"/>
        <v>400000</v>
      </c>
      <c r="L286" s="53">
        <f t="shared" si="37"/>
        <v>0</v>
      </c>
      <c r="M286" s="163"/>
    </row>
    <row r="287" spans="2:13" x14ac:dyDescent="0.25">
      <c r="B287" s="63"/>
      <c r="C287" s="64"/>
      <c r="D287" s="100"/>
      <c r="E287" s="81"/>
      <c r="F287" s="63"/>
      <c r="G287" s="63"/>
      <c r="H287" s="107"/>
      <c r="I287" s="141"/>
      <c r="J287" s="107"/>
      <c r="K287" s="159"/>
      <c r="L287" s="107"/>
      <c r="M287" s="165"/>
    </row>
    <row r="288" spans="2:13" x14ac:dyDescent="0.25">
      <c r="B288" s="57">
        <v>12</v>
      </c>
      <c r="C288" s="58" t="s">
        <v>53</v>
      </c>
      <c r="D288" s="108"/>
      <c r="E288" s="60"/>
      <c r="F288" s="69"/>
      <c r="G288" s="69"/>
      <c r="H288" s="80"/>
      <c r="I288" s="140"/>
      <c r="J288" s="80"/>
      <c r="K288" s="156"/>
      <c r="L288" s="80"/>
      <c r="M288" s="164"/>
    </row>
    <row r="289" spans="2:13" ht="120" x14ac:dyDescent="0.25">
      <c r="B289" s="1"/>
      <c r="C289" s="13"/>
      <c r="D289" s="5" t="s">
        <v>18</v>
      </c>
      <c r="E289" s="3" t="s">
        <v>397</v>
      </c>
      <c r="F289" s="1">
        <v>1</v>
      </c>
      <c r="G289" s="1" t="s">
        <v>30</v>
      </c>
      <c r="H289" s="17">
        <v>25000000</v>
      </c>
      <c r="I289" s="139">
        <f t="shared" si="25"/>
        <v>25000000</v>
      </c>
      <c r="J289" s="17">
        <f t="shared" ref="J289:J290" si="38">H289</f>
        <v>25000000</v>
      </c>
      <c r="K289" s="139">
        <f t="shared" ref="K289:K290" si="39">J289*F289</f>
        <v>25000000</v>
      </c>
      <c r="L289" s="53">
        <f t="shared" ref="L289:L290" si="40">I289-K289</f>
        <v>0</v>
      </c>
      <c r="M289" s="163"/>
    </row>
    <row r="290" spans="2:13" x14ac:dyDescent="0.25">
      <c r="B290" s="1"/>
      <c r="C290" s="13"/>
      <c r="D290" s="5" t="s">
        <v>18</v>
      </c>
      <c r="E290" s="2" t="s">
        <v>79</v>
      </c>
      <c r="F290" s="1">
        <v>3</v>
      </c>
      <c r="G290" s="1" t="s">
        <v>30</v>
      </c>
      <c r="H290" s="17">
        <v>1900000</v>
      </c>
      <c r="I290" s="139">
        <f t="shared" si="25"/>
        <v>5700000</v>
      </c>
      <c r="J290" s="17">
        <f t="shared" si="38"/>
        <v>1900000</v>
      </c>
      <c r="K290" s="139">
        <f t="shared" si="39"/>
        <v>5700000</v>
      </c>
      <c r="L290" s="53">
        <f t="shared" si="40"/>
        <v>0</v>
      </c>
      <c r="M290" s="163"/>
    </row>
    <row r="291" spans="2:13" x14ac:dyDescent="0.25">
      <c r="B291" s="63"/>
      <c r="C291" s="64"/>
      <c r="D291" s="100"/>
      <c r="E291" s="81"/>
      <c r="F291" s="63"/>
      <c r="G291" s="63"/>
      <c r="H291" s="107"/>
      <c r="I291" s="141"/>
      <c r="J291" s="107"/>
      <c r="K291" s="159"/>
      <c r="L291" s="107"/>
      <c r="M291" s="165"/>
    </row>
    <row r="292" spans="2:13" x14ac:dyDescent="0.25">
      <c r="B292" s="57">
        <v>13</v>
      </c>
      <c r="C292" s="58" t="s">
        <v>37</v>
      </c>
      <c r="D292" s="108"/>
      <c r="E292" s="60"/>
      <c r="F292" s="69"/>
      <c r="G292" s="69"/>
      <c r="H292" s="70"/>
      <c r="I292" s="140"/>
      <c r="J292" s="80"/>
      <c r="K292" s="156"/>
      <c r="L292" s="80"/>
      <c r="M292" s="164"/>
    </row>
    <row r="293" spans="2:13" ht="135" x14ac:dyDescent="0.25">
      <c r="B293" s="32"/>
      <c r="C293" s="13"/>
      <c r="D293" s="5" t="s">
        <v>18</v>
      </c>
      <c r="E293" s="3" t="s">
        <v>420</v>
      </c>
      <c r="F293" s="1">
        <v>1</v>
      </c>
      <c r="G293" s="1" t="s">
        <v>30</v>
      </c>
      <c r="H293" s="17">
        <v>25000000</v>
      </c>
      <c r="I293" s="139">
        <f t="shared" si="25"/>
        <v>25000000</v>
      </c>
      <c r="J293" s="17">
        <f t="shared" ref="J293:J296" si="41">H293</f>
        <v>25000000</v>
      </c>
      <c r="K293" s="139">
        <f t="shared" ref="K293:K296" si="42">J293*F293</f>
        <v>25000000</v>
      </c>
      <c r="L293" s="53">
        <f t="shared" ref="L293:L295" si="43">I293-K293</f>
        <v>0</v>
      </c>
      <c r="M293" s="163"/>
    </row>
    <row r="294" spans="2:13" x14ac:dyDescent="0.25">
      <c r="B294" s="1"/>
      <c r="C294" s="19"/>
      <c r="D294" s="5" t="s">
        <v>18</v>
      </c>
      <c r="E294" s="3" t="s">
        <v>355</v>
      </c>
      <c r="F294" s="1">
        <v>1</v>
      </c>
      <c r="G294" s="1" t="s">
        <v>30</v>
      </c>
      <c r="H294" s="17">
        <v>4500000</v>
      </c>
      <c r="I294" s="139">
        <f t="shared" ref="I294" si="44">H294*F294</f>
        <v>4500000</v>
      </c>
      <c r="J294" s="17">
        <f t="shared" si="41"/>
        <v>4500000</v>
      </c>
      <c r="K294" s="139">
        <f t="shared" si="42"/>
        <v>4500000</v>
      </c>
      <c r="L294" s="53">
        <f t="shared" si="43"/>
        <v>0</v>
      </c>
      <c r="M294" s="163"/>
    </row>
    <row r="295" spans="2:13" x14ac:dyDescent="0.25">
      <c r="B295" s="1"/>
      <c r="C295" s="13"/>
      <c r="D295" s="5" t="s">
        <v>18</v>
      </c>
      <c r="E295" s="2" t="s">
        <v>33</v>
      </c>
      <c r="F295" s="1">
        <v>1</v>
      </c>
      <c r="G295" s="1" t="s">
        <v>30</v>
      </c>
      <c r="H295" s="17">
        <v>800000</v>
      </c>
      <c r="I295" s="139">
        <f t="shared" si="25"/>
        <v>800000</v>
      </c>
      <c r="J295" s="17">
        <f t="shared" si="41"/>
        <v>800000</v>
      </c>
      <c r="K295" s="139">
        <f t="shared" si="42"/>
        <v>800000</v>
      </c>
      <c r="L295" s="53">
        <f t="shared" si="43"/>
        <v>0</v>
      </c>
      <c r="M295" s="163"/>
    </row>
    <row r="296" spans="2:13" x14ac:dyDescent="0.25">
      <c r="B296" s="1"/>
      <c r="C296" s="19"/>
      <c r="D296" s="5" t="s">
        <v>18</v>
      </c>
      <c r="E296" s="2" t="s">
        <v>52</v>
      </c>
      <c r="F296" s="1">
        <v>1</v>
      </c>
      <c r="G296" s="1" t="s">
        <v>30</v>
      </c>
      <c r="H296" s="17">
        <v>400000</v>
      </c>
      <c r="I296" s="139">
        <f t="shared" si="25"/>
        <v>400000</v>
      </c>
      <c r="J296" s="17">
        <f t="shared" si="41"/>
        <v>400000</v>
      </c>
      <c r="K296" s="139">
        <f t="shared" si="42"/>
        <v>400000</v>
      </c>
      <c r="L296" s="53">
        <f>I296-K296</f>
        <v>0</v>
      </c>
      <c r="M296" s="163"/>
    </row>
    <row r="297" spans="2:13" x14ac:dyDescent="0.25">
      <c r="B297" s="63"/>
      <c r="C297" s="64"/>
      <c r="D297" s="100"/>
      <c r="E297" s="81"/>
      <c r="F297" s="63"/>
      <c r="G297" s="63"/>
      <c r="H297" s="67"/>
      <c r="I297" s="141"/>
      <c r="J297" s="107"/>
      <c r="K297" s="159"/>
      <c r="L297" s="107"/>
      <c r="M297" s="165"/>
    </row>
    <row r="298" spans="2:13" x14ac:dyDescent="0.25">
      <c r="B298" s="69"/>
      <c r="C298" s="102" t="s">
        <v>93</v>
      </c>
      <c r="D298" s="106"/>
      <c r="E298" s="68"/>
      <c r="F298" s="69"/>
      <c r="G298" s="69"/>
      <c r="H298" s="70"/>
      <c r="I298" s="140"/>
      <c r="J298" s="80"/>
      <c r="K298" s="156"/>
      <c r="L298" s="80"/>
      <c r="M298" s="164"/>
    </row>
    <row r="299" spans="2:13" x14ac:dyDescent="0.25">
      <c r="B299" s="32">
        <v>14</v>
      </c>
      <c r="C299" s="13" t="s">
        <v>60</v>
      </c>
      <c r="D299" s="44"/>
      <c r="E299" s="2"/>
      <c r="F299" s="1"/>
      <c r="G299" s="1"/>
      <c r="H299" s="17"/>
      <c r="I299" s="139"/>
      <c r="J299" s="53"/>
      <c r="K299" s="157"/>
      <c r="L299" s="53"/>
      <c r="M299" s="163"/>
    </row>
    <row r="300" spans="2:13" ht="120" x14ac:dyDescent="0.25">
      <c r="B300" s="32"/>
      <c r="C300" s="19"/>
      <c r="D300" s="5" t="s">
        <v>18</v>
      </c>
      <c r="E300" s="3" t="s">
        <v>365</v>
      </c>
      <c r="F300" s="1">
        <v>8</v>
      </c>
      <c r="G300" s="1" t="s">
        <v>30</v>
      </c>
      <c r="H300" s="17">
        <v>61000000</v>
      </c>
      <c r="I300" s="139">
        <f t="shared" si="25"/>
        <v>488000000</v>
      </c>
      <c r="J300" s="17">
        <f t="shared" ref="J300:J301" si="45">H300</f>
        <v>61000000</v>
      </c>
      <c r="K300" s="139">
        <f t="shared" ref="K300:K301" si="46">J300*F300</f>
        <v>488000000</v>
      </c>
      <c r="L300" s="53"/>
      <c r="M300" s="163"/>
    </row>
    <row r="301" spans="2:13" x14ac:dyDescent="0.25">
      <c r="B301" s="1"/>
      <c r="C301" s="19"/>
      <c r="D301" s="5" t="s">
        <v>18</v>
      </c>
      <c r="E301" s="2" t="s">
        <v>42</v>
      </c>
      <c r="F301" s="1">
        <v>24</v>
      </c>
      <c r="G301" s="1" t="s">
        <v>30</v>
      </c>
      <c r="H301" s="17">
        <v>10000000</v>
      </c>
      <c r="I301" s="139">
        <f t="shared" si="25"/>
        <v>240000000</v>
      </c>
      <c r="J301" s="17">
        <f t="shared" si="45"/>
        <v>10000000</v>
      </c>
      <c r="K301" s="139">
        <f t="shared" si="46"/>
        <v>240000000</v>
      </c>
      <c r="L301" s="53"/>
      <c r="M301" s="163"/>
    </row>
    <row r="302" spans="2:13" x14ac:dyDescent="0.25">
      <c r="B302" s="63"/>
      <c r="C302" s="64"/>
      <c r="D302" s="100"/>
      <c r="E302" s="81"/>
      <c r="F302" s="63"/>
      <c r="G302" s="63"/>
      <c r="H302" s="67"/>
      <c r="I302" s="141"/>
      <c r="J302" s="107"/>
      <c r="K302" s="159"/>
      <c r="L302" s="107"/>
      <c r="M302" s="165"/>
    </row>
    <row r="303" spans="2:13" x14ac:dyDescent="0.25">
      <c r="B303" s="57">
        <v>15</v>
      </c>
      <c r="C303" s="58" t="s">
        <v>8</v>
      </c>
      <c r="D303" s="106"/>
      <c r="E303" s="68"/>
      <c r="F303" s="69"/>
      <c r="G303" s="69"/>
      <c r="H303" s="70"/>
      <c r="I303" s="140"/>
      <c r="J303" s="80"/>
      <c r="K303" s="156"/>
      <c r="L303" s="80"/>
      <c r="M303" s="164"/>
    </row>
    <row r="304" spans="2:13" ht="105" x14ac:dyDescent="0.25">
      <c r="B304" s="1"/>
      <c r="C304" s="19"/>
      <c r="D304" s="5" t="s">
        <v>18</v>
      </c>
      <c r="E304" s="3" t="s">
        <v>395</v>
      </c>
      <c r="F304" s="1">
        <v>2</v>
      </c>
      <c r="G304" s="1" t="s">
        <v>30</v>
      </c>
      <c r="H304" s="17">
        <v>25000000</v>
      </c>
      <c r="I304" s="139">
        <f t="shared" si="25"/>
        <v>50000000</v>
      </c>
      <c r="J304" s="17">
        <f t="shared" ref="J304:J306" si="47">H304</f>
        <v>25000000</v>
      </c>
      <c r="K304" s="139">
        <f t="shared" ref="K304:K306" si="48">J304*F304</f>
        <v>50000000</v>
      </c>
      <c r="L304" s="53">
        <f t="shared" ref="L304:L306" si="49">I304-K304</f>
        <v>0</v>
      </c>
      <c r="M304" s="163"/>
    </row>
    <row r="305" spans="2:13" x14ac:dyDescent="0.25">
      <c r="B305" s="1"/>
      <c r="C305" s="19"/>
      <c r="D305" s="5" t="s">
        <v>18</v>
      </c>
      <c r="E305" s="3" t="s">
        <v>355</v>
      </c>
      <c r="F305" s="1">
        <v>2</v>
      </c>
      <c r="G305" s="1" t="s">
        <v>30</v>
      </c>
      <c r="H305" s="17">
        <v>4500000</v>
      </c>
      <c r="I305" s="139">
        <f t="shared" si="25"/>
        <v>9000000</v>
      </c>
      <c r="J305" s="17">
        <f t="shared" si="47"/>
        <v>4500000</v>
      </c>
      <c r="K305" s="139">
        <f t="shared" si="48"/>
        <v>9000000</v>
      </c>
      <c r="L305" s="53">
        <f t="shared" si="49"/>
        <v>0</v>
      </c>
      <c r="M305" s="163"/>
    </row>
    <row r="306" spans="2:13" x14ac:dyDescent="0.25">
      <c r="B306" s="1"/>
      <c r="C306" s="19"/>
      <c r="D306" s="5" t="s">
        <v>18</v>
      </c>
      <c r="E306" s="2" t="s">
        <v>331</v>
      </c>
      <c r="F306" s="1">
        <v>2</v>
      </c>
      <c r="G306" s="1" t="s">
        <v>30</v>
      </c>
      <c r="H306" s="17">
        <v>30000000</v>
      </c>
      <c r="I306" s="139">
        <f t="shared" si="25"/>
        <v>60000000</v>
      </c>
      <c r="J306" s="17">
        <f t="shared" si="47"/>
        <v>30000000</v>
      </c>
      <c r="K306" s="139">
        <f t="shared" si="48"/>
        <v>60000000</v>
      </c>
      <c r="L306" s="53">
        <f t="shared" si="49"/>
        <v>0</v>
      </c>
      <c r="M306" s="163"/>
    </row>
    <row r="307" spans="2:13" x14ac:dyDescent="0.25">
      <c r="B307" s="63"/>
      <c r="C307" s="64"/>
      <c r="D307" s="100"/>
      <c r="E307" s="81"/>
      <c r="F307" s="63"/>
      <c r="G307" s="63"/>
      <c r="H307" s="67"/>
      <c r="I307" s="141"/>
      <c r="J307" s="107"/>
      <c r="K307" s="159"/>
      <c r="L307" s="107"/>
      <c r="M307" s="165"/>
    </row>
    <row r="308" spans="2:13" x14ac:dyDescent="0.25">
      <c r="B308" s="57">
        <v>16</v>
      </c>
      <c r="C308" s="58" t="s">
        <v>61</v>
      </c>
      <c r="D308" s="106"/>
      <c r="E308" s="68"/>
      <c r="F308" s="69"/>
      <c r="G308" s="69"/>
      <c r="H308" s="70"/>
      <c r="I308" s="140"/>
      <c r="J308" s="80"/>
      <c r="K308" s="156"/>
      <c r="L308" s="80"/>
      <c r="M308" s="164"/>
    </row>
    <row r="309" spans="2:13" ht="105" x14ac:dyDescent="0.25">
      <c r="B309" s="1"/>
      <c r="C309" s="13"/>
      <c r="D309" s="5" t="s">
        <v>18</v>
      </c>
      <c r="E309" s="3" t="s">
        <v>398</v>
      </c>
      <c r="F309" s="1">
        <v>2</v>
      </c>
      <c r="G309" s="1" t="s">
        <v>30</v>
      </c>
      <c r="H309" s="17">
        <v>25000000</v>
      </c>
      <c r="I309" s="139">
        <f t="shared" si="25"/>
        <v>50000000</v>
      </c>
      <c r="J309" s="17">
        <f t="shared" ref="J309:J311" si="50">H309</f>
        <v>25000000</v>
      </c>
      <c r="K309" s="139">
        <f t="shared" ref="K309:K311" si="51">J309*F309</f>
        <v>50000000</v>
      </c>
      <c r="L309" s="53">
        <f t="shared" ref="L309:L311" si="52">I309-K309</f>
        <v>0</v>
      </c>
      <c r="M309" s="163"/>
    </row>
    <row r="310" spans="2:13" x14ac:dyDescent="0.25">
      <c r="B310" s="1"/>
      <c r="C310" s="19"/>
      <c r="D310" s="5" t="s">
        <v>18</v>
      </c>
      <c r="E310" s="3" t="s">
        <v>355</v>
      </c>
      <c r="F310" s="1">
        <v>2</v>
      </c>
      <c r="G310" s="1" t="s">
        <v>30</v>
      </c>
      <c r="H310" s="17">
        <v>4500000</v>
      </c>
      <c r="I310" s="139">
        <f t="shared" ref="I310" si="53">H310*F310</f>
        <v>9000000</v>
      </c>
      <c r="J310" s="17">
        <f t="shared" si="50"/>
        <v>4500000</v>
      </c>
      <c r="K310" s="139">
        <f t="shared" si="51"/>
        <v>9000000</v>
      </c>
      <c r="L310" s="53">
        <f t="shared" si="52"/>
        <v>0</v>
      </c>
      <c r="M310" s="163"/>
    </row>
    <row r="311" spans="2:13" x14ac:dyDescent="0.25">
      <c r="B311" s="1"/>
      <c r="C311" s="19"/>
      <c r="D311" s="5" t="s">
        <v>18</v>
      </c>
      <c r="E311" s="2" t="s">
        <v>52</v>
      </c>
      <c r="F311" s="1">
        <v>2</v>
      </c>
      <c r="G311" s="1" t="s">
        <v>30</v>
      </c>
      <c r="H311" s="17">
        <v>400000</v>
      </c>
      <c r="I311" s="139">
        <f t="shared" si="25"/>
        <v>800000</v>
      </c>
      <c r="J311" s="17">
        <f t="shared" si="50"/>
        <v>400000</v>
      </c>
      <c r="K311" s="139">
        <f t="shared" si="51"/>
        <v>800000</v>
      </c>
      <c r="L311" s="53">
        <f t="shared" si="52"/>
        <v>0</v>
      </c>
      <c r="M311" s="163"/>
    </row>
    <row r="312" spans="2:13" x14ac:dyDescent="0.25">
      <c r="B312" s="63"/>
      <c r="C312" s="64"/>
      <c r="D312" s="100"/>
      <c r="E312" s="81"/>
      <c r="F312" s="63"/>
      <c r="G312" s="63"/>
      <c r="H312" s="67"/>
      <c r="I312" s="141"/>
      <c r="J312" s="107"/>
      <c r="K312" s="159"/>
      <c r="L312" s="107"/>
      <c r="M312" s="165"/>
    </row>
    <row r="313" spans="2:13" x14ac:dyDescent="0.25">
      <c r="B313" s="57">
        <v>17</v>
      </c>
      <c r="C313" s="58" t="s">
        <v>16</v>
      </c>
      <c r="D313" s="106"/>
      <c r="E313" s="68"/>
      <c r="F313" s="69"/>
      <c r="G313" s="69"/>
      <c r="H313" s="70"/>
      <c r="I313" s="140"/>
      <c r="J313" s="80"/>
      <c r="K313" s="156"/>
      <c r="L313" s="80"/>
      <c r="M313" s="164"/>
    </row>
    <row r="314" spans="2:13" ht="105" x14ac:dyDescent="0.25">
      <c r="B314" s="1"/>
      <c r="C314" s="13"/>
      <c r="D314" s="5" t="s">
        <v>18</v>
      </c>
      <c r="E314" s="3" t="s">
        <v>396</v>
      </c>
      <c r="F314" s="1">
        <v>2</v>
      </c>
      <c r="G314" s="1" t="s">
        <v>30</v>
      </c>
      <c r="H314" s="17">
        <v>25000000</v>
      </c>
      <c r="I314" s="139">
        <f t="shared" si="25"/>
        <v>50000000</v>
      </c>
      <c r="J314" s="17">
        <f t="shared" ref="J314:J315" si="54">H314</f>
        <v>25000000</v>
      </c>
      <c r="K314" s="139">
        <f t="shared" ref="K314:K315" si="55">J314*F314</f>
        <v>50000000</v>
      </c>
      <c r="L314" s="53">
        <f t="shared" ref="L314:L315" si="56">I314-K314</f>
        <v>0</v>
      </c>
      <c r="M314" s="163"/>
    </row>
    <row r="315" spans="2:13" x14ac:dyDescent="0.25">
      <c r="B315" s="1"/>
      <c r="C315" s="19"/>
      <c r="D315" s="5" t="s">
        <v>18</v>
      </c>
      <c r="E315" s="3" t="s">
        <v>355</v>
      </c>
      <c r="F315" s="1">
        <v>2</v>
      </c>
      <c r="G315" s="1" t="s">
        <v>30</v>
      </c>
      <c r="H315" s="17">
        <v>4500000</v>
      </c>
      <c r="I315" s="139">
        <f t="shared" si="25"/>
        <v>9000000</v>
      </c>
      <c r="J315" s="17">
        <f t="shared" si="54"/>
        <v>4500000</v>
      </c>
      <c r="K315" s="139">
        <f t="shared" si="55"/>
        <v>9000000</v>
      </c>
      <c r="L315" s="53">
        <f t="shared" si="56"/>
        <v>0</v>
      </c>
      <c r="M315" s="163"/>
    </row>
    <row r="316" spans="2:13" x14ac:dyDescent="0.25">
      <c r="B316" s="1"/>
      <c r="C316" s="19"/>
      <c r="D316" s="5"/>
      <c r="E316" s="2"/>
      <c r="F316" s="1"/>
      <c r="G316" s="1"/>
      <c r="H316" s="17"/>
      <c r="I316" s="139"/>
      <c r="J316" s="53"/>
      <c r="K316" s="157"/>
      <c r="L316" s="53"/>
      <c r="M316" s="163"/>
    </row>
    <row r="317" spans="2:13" x14ac:dyDescent="0.25">
      <c r="B317" s="63"/>
      <c r="C317" s="64"/>
      <c r="D317" s="100"/>
      <c r="E317" s="81"/>
      <c r="F317" s="63"/>
      <c r="G317" s="63"/>
      <c r="H317" s="67"/>
      <c r="I317" s="141"/>
      <c r="J317" s="107"/>
      <c r="K317" s="159"/>
      <c r="L317" s="107"/>
      <c r="M317" s="165"/>
    </row>
    <row r="318" spans="2:13" x14ac:dyDescent="0.25">
      <c r="B318" s="57">
        <v>18</v>
      </c>
      <c r="C318" s="58" t="s">
        <v>37</v>
      </c>
      <c r="D318" s="108"/>
      <c r="E318" s="60"/>
      <c r="F318" s="69"/>
      <c r="G318" s="69"/>
      <c r="H318" s="70"/>
      <c r="I318" s="140"/>
      <c r="J318" s="80"/>
      <c r="K318" s="156"/>
      <c r="L318" s="80"/>
      <c r="M318" s="164"/>
    </row>
    <row r="319" spans="2:13" ht="105" x14ac:dyDescent="0.25">
      <c r="B319" s="1"/>
      <c r="C319" s="13"/>
      <c r="D319" s="5" t="s">
        <v>18</v>
      </c>
      <c r="E319" s="3" t="s">
        <v>395</v>
      </c>
      <c r="F319" s="1">
        <v>2</v>
      </c>
      <c r="G319" s="1" t="s">
        <v>30</v>
      </c>
      <c r="H319" s="17">
        <v>25000000</v>
      </c>
      <c r="I319" s="139">
        <f t="shared" si="25"/>
        <v>50000000</v>
      </c>
      <c r="J319" s="17">
        <f t="shared" ref="J319:J322" si="57">H319</f>
        <v>25000000</v>
      </c>
      <c r="K319" s="139">
        <f t="shared" ref="K319:K322" si="58">J319*F319</f>
        <v>50000000</v>
      </c>
      <c r="L319" s="53">
        <f t="shared" ref="L319:L322" si="59">I319-K319</f>
        <v>0</v>
      </c>
      <c r="M319" s="163"/>
    </row>
    <row r="320" spans="2:13" x14ac:dyDescent="0.25">
      <c r="B320" s="1"/>
      <c r="C320" s="19"/>
      <c r="D320" s="5" t="s">
        <v>18</v>
      </c>
      <c r="E320" s="3" t="s">
        <v>355</v>
      </c>
      <c r="F320" s="1">
        <v>2</v>
      </c>
      <c r="G320" s="1" t="s">
        <v>30</v>
      </c>
      <c r="H320" s="17">
        <v>4500000</v>
      </c>
      <c r="I320" s="139">
        <f t="shared" ref="I320" si="60">H320*F320</f>
        <v>9000000</v>
      </c>
      <c r="J320" s="17">
        <f t="shared" si="57"/>
        <v>4500000</v>
      </c>
      <c r="K320" s="139">
        <f t="shared" si="58"/>
        <v>9000000</v>
      </c>
      <c r="L320" s="53">
        <f t="shared" si="59"/>
        <v>0</v>
      </c>
      <c r="M320" s="163"/>
    </row>
    <row r="321" spans="2:13" x14ac:dyDescent="0.25">
      <c r="B321" s="1"/>
      <c r="C321" s="13"/>
      <c r="D321" s="5" t="s">
        <v>18</v>
      </c>
      <c r="E321" s="2" t="s">
        <v>33</v>
      </c>
      <c r="F321" s="1">
        <v>2</v>
      </c>
      <c r="G321" s="1" t="s">
        <v>30</v>
      </c>
      <c r="H321" s="17">
        <v>800000</v>
      </c>
      <c r="I321" s="139">
        <f t="shared" si="25"/>
        <v>1600000</v>
      </c>
      <c r="J321" s="17">
        <f t="shared" si="57"/>
        <v>800000</v>
      </c>
      <c r="K321" s="139">
        <f t="shared" si="58"/>
        <v>1600000</v>
      </c>
      <c r="L321" s="53">
        <f t="shared" si="59"/>
        <v>0</v>
      </c>
      <c r="M321" s="163"/>
    </row>
    <row r="322" spans="2:13" x14ac:dyDescent="0.25">
      <c r="B322" s="1"/>
      <c r="C322" s="19"/>
      <c r="D322" s="5" t="s">
        <v>18</v>
      </c>
      <c r="E322" s="2" t="s">
        <v>52</v>
      </c>
      <c r="F322" s="1">
        <v>2</v>
      </c>
      <c r="G322" s="1" t="s">
        <v>30</v>
      </c>
      <c r="H322" s="17">
        <v>400000</v>
      </c>
      <c r="I322" s="139">
        <f t="shared" si="25"/>
        <v>800000</v>
      </c>
      <c r="J322" s="17">
        <f t="shared" si="57"/>
        <v>400000</v>
      </c>
      <c r="K322" s="139">
        <f t="shared" si="58"/>
        <v>800000</v>
      </c>
      <c r="L322" s="53">
        <f t="shared" si="59"/>
        <v>0</v>
      </c>
      <c r="M322" s="163"/>
    </row>
    <row r="323" spans="2:13" x14ac:dyDescent="0.25">
      <c r="B323" s="63"/>
      <c r="C323" s="64"/>
      <c r="D323" s="100"/>
      <c r="E323" s="81"/>
      <c r="F323" s="63"/>
      <c r="G323" s="63"/>
      <c r="H323" s="67"/>
      <c r="I323" s="141"/>
      <c r="J323" s="107"/>
      <c r="K323" s="159"/>
      <c r="L323" s="107"/>
      <c r="M323" s="165"/>
    </row>
    <row r="324" spans="2:13" x14ac:dyDescent="0.25">
      <c r="B324" s="57">
        <v>19</v>
      </c>
      <c r="C324" s="58" t="s">
        <v>53</v>
      </c>
      <c r="D324" s="106"/>
      <c r="E324" s="68"/>
      <c r="F324" s="69"/>
      <c r="G324" s="69"/>
      <c r="H324" s="70"/>
      <c r="I324" s="140"/>
      <c r="J324" s="80"/>
      <c r="K324" s="156"/>
      <c r="L324" s="80"/>
      <c r="M324" s="164"/>
    </row>
    <row r="325" spans="2:13" ht="105" x14ac:dyDescent="0.25">
      <c r="B325" s="32"/>
      <c r="C325" s="19"/>
      <c r="D325" s="5" t="s">
        <v>18</v>
      </c>
      <c r="E325" s="3" t="s">
        <v>395</v>
      </c>
      <c r="F325" s="1">
        <v>2</v>
      </c>
      <c r="G325" s="1" t="s">
        <v>30</v>
      </c>
      <c r="H325" s="17">
        <v>25000000</v>
      </c>
      <c r="I325" s="139">
        <f t="shared" si="25"/>
        <v>50000000</v>
      </c>
      <c r="J325" s="17">
        <f t="shared" ref="J325:J326" si="61">H325</f>
        <v>25000000</v>
      </c>
      <c r="K325" s="139">
        <f t="shared" ref="K325:K326" si="62">J325*F325</f>
        <v>50000000</v>
      </c>
      <c r="L325" s="53">
        <f t="shared" ref="L325:L326" si="63">I325-K325</f>
        <v>0</v>
      </c>
      <c r="M325" s="163"/>
    </row>
    <row r="326" spans="2:13" x14ac:dyDescent="0.25">
      <c r="B326" s="1"/>
      <c r="C326" s="19"/>
      <c r="D326" s="5" t="s">
        <v>18</v>
      </c>
      <c r="E326" s="2" t="s">
        <v>79</v>
      </c>
      <c r="F326" s="1">
        <v>6</v>
      </c>
      <c r="G326" s="1" t="s">
        <v>30</v>
      </c>
      <c r="H326" s="17">
        <v>1900000</v>
      </c>
      <c r="I326" s="139">
        <f t="shared" si="25"/>
        <v>11400000</v>
      </c>
      <c r="J326" s="17">
        <f t="shared" si="61"/>
        <v>1900000</v>
      </c>
      <c r="K326" s="139">
        <f t="shared" si="62"/>
        <v>11400000</v>
      </c>
      <c r="L326" s="53">
        <f t="shared" si="63"/>
        <v>0</v>
      </c>
      <c r="M326" s="163"/>
    </row>
    <row r="327" spans="2:13" x14ac:dyDescent="0.25">
      <c r="B327" s="63"/>
      <c r="C327" s="64"/>
      <c r="D327" s="100"/>
      <c r="E327" s="81"/>
      <c r="F327" s="63"/>
      <c r="G327" s="63"/>
      <c r="H327" s="107"/>
      <c r="I327" s="141"/>
      <c r="J327" s="107"/>
      <c r="K327" s="159"/>
      <c r="L327" s="107"/>
      <c r="M327" s="165"/>
    </row>
    <row r="328" spans="2:13" x14ac:dyDescent="0.25">
      <c r="B328" s="57">
        <v>20</v>
      </c>
      <c r="C328" s="58" t="s">
        <v>56</v>
      </c>
      <c r="D328" s="59"/>
      <c r="E328" s="60"/>
      <c r="F328" s="69"/>
      <c r="G328" s="69"/>
      <c r="H328" s="80"/>
      <c r="I328" s="140"/>
      <c r="J328" s="80"/>
      <c r="K328" s="156"/>
      <c r="L328" s="80"/>
      <c r="M328" s="164"/>
    </row>
    <row r="329" spans="2:13" ht="105" x14ac:dyDescent="0.25">
      <c r="B329" s="1"/>
      <c r="C329" s="19"/>
      <c r="D329" s="5" t="s">
        <v>18</v>
      </c>
      <c r="E329" s="3" t="s">
        <v>395</v>
      </c>
      <c r="F329" s="1">
        <v>1</v>
      </c>
      <c r="G329" s="1" t="s">
        <v>30</v>
      </c>
      <c r="H329" s="17">
        <v>25000000</v>
      </c>
      <c r="I329" s="139">
        <f t="shared" ref="I329:I389" si="64">H329*F329</f>
        <v>25000000</v>
      </c>
      <c r="J329" s="17">
        <f t="shared" ref="J329:J331" si="65">H329</f>
        <v>25000000</v>
      </c>
      <c r="K329" s="139">
        <f t="shared" ref="K329:K331" si="66">J329*F329</f>
        <v>25000000</v>
      </c>
      <c r="L329" s="53">
        <f t="shared" ref="L329:L331" si="67">I329-K329</f>
        <v>0</v>
      </c>
      <c r="M329" s="163"/>
    </row>
    <row r="330" spans="2:13" x14ac:dyDescent="0.25">
      <c r="B330" s="1"/>
      <c r="C330" s="19"/>
      <c r="D330" s="5" t="s">
        <v>18</v>
      </c>
      <c r="E330" s="3" t="s">
        <v>355</v>
      </c>
      <c r="F330" s="1">
        <v>1</v>
      </c>
      <c r="G330" s="1" t="s">
        <v>30</v>
      </c>
      <c r="H330" s="17">
        <v>4500000</v>
      </c>
      <c r="I330" s="139">
        <f t="shared" si="64"/>
        <v>4500000</v>
      </c>
      <c r="J330" s="17">
        <f t="shared" si="65"/>
        <v>4500000</v>
      </c>
      <c r="K330" s="139">
        <f t="shared" si="66"/>
        <v>4500000</v>
      </c>
      <c r="L330" s="53">
        <f t="shared" si="67"/>
        <v>0</v>
      </c>
      <c r="M330" s="163"/>
    </row>
    <row r="331" spans="2:13" x14ac:dyDescent="0.25">
      <c r="B331" s="1"/>
      <c r="C331" s="19"/>
      <c r="D331" s="5" t="s">
        <v>18</v>
      </c>
      <c r="E331" s="2" t="s">
        <v>348</v>
      </c>
      <c r="F331" s="1">
        <v>1</v>
      </c>
      <c r="G331" s="1" t="s">
        <v>105</v>
      </c>
      <c r="H331" s="17">
        <v>15000000</v>
      </c>
      <c r="I331" s="139">
        <f t="shared" si="64"/>
        <v>15000000</v>
      </c>
      <c r="J331" s="17">
        <f t="shared" si="65"/>
        <v>15000000</v>
      </c>
      <c r="K331" s="139">
        <f t="shared" si="66"/>
        <v>15000000</v>
      </c>
      <c r="L331" s="53">
        <f t="shared" si="67"/>
        <v>0</v>
      </c>
      <c r="M331" s="163"/>
    </row>
    <row r="332" spans="2:13" x14ac:dyDescent="0.25">
      <c r="B332" s="63"/>
      <c r="C332" s="64"/>
      <c r="D332" s="100"/>
      <c r="E332" s="81"/>
      <c r="F332" s="63"/>
      <c r="G332" s="63"/>
      <c r="H332" s="67"/>
      <c r="I332" s="141"/>
      <c r="J332" s="107"/>
      <c r="K332" s="159"/>
      <c r="L332" s="107"/>
      <c r="M332" s="165"/>
    </row>
    <row r="333" spans="2:13" x14ac:dyDescent="0.25">
      <c r="B333" s="57">
        <v>21</v>
      </c>
      <c r="C333" s="58" t="s">
        <v>27</v>
      </c>
      <c r="D333" s="108"/>
      <c r="E333" s="68"/>
      <c r="F333" s="69"/>
      <c r="G333" s="69"/>
      <c r="H333" s="70"/>
      <c r="I333" s="140"/>
      <c r="J333" s="80"/>
      <c r="K333" s="156"/>
      <c r="L333" s="80"/>
      <c r="M333" s="164"/>
    </row>
    <row r="334" spans="2:13" x14ac:dyDescent="0.25">
      <c r="B334" s="32"/>
      <c r="C334" s="20" t="s">
        <v>57</v>
      </c>
      <c r="D334" s="22"/>
      <c r="E334" s="2"/>
      <c r="F334" s="1"/>
      <c r="G334" s="1"/>
      <c r="H334" s="17"/>
      <c r="I334" s="139"/>
      <c r="J334" s="53"/>
      <c r="K334" s="157"/>
      <c r="L334" s="53"/>
      <c r="M334" s="163"/>
    </row>
    <row r="335" spans="2:13" x14ac:dyDescent="0.25">
      <c r="B335" s="1"/>
      <c r="C335" s="19"/>
      <c r="D335" s="5" t="s">
        <v>18</v>
      </c>
      <c r="E335" s="2" t="s">
        <v>40</v>
      </c>
      <c r="F335" s="1">
        <v>1</v>
      </c>
      <c r="G335" s="1" t="s">
        <v>29</v>
      </c>
      <c r="H335" s="17">
        <v>100000000</v>
      </c>
      <c r="I335" s="139">
        <f t="shared" si="64"/>
        <v>100000000</v>
      </c>
      <c r="J335" s="53">
        <f>5764*14000</f>
        <v>80696000</v>
      </c>
      <c r="K335" s="157">
        <f>J335*F335</f>
        <v>80696000</v>
      </c>
      <c r="L335" s="53">
        <f>I335-K335</f>
        <v>19304000</v>
      </c>
      <c r="M335" s="163" t="s">
        <v>399</v>
      </c>
    </row>
    <row r="336" spans="2:13" x14ac:dyDescent="0.25">
      <c r="B336" s="1"/>
      <c r="C336" s="19"/>
      <c r="D336" s="6"/>
      <c r="E336" s="23" t="s">
        <v>62</v>
      </c>
      <c r="F336" s="1"/>
      <c r="G336" s="1"/>
      <c r="H336" s="17"/>
      <c r="I336" s="139"/>
      <c r="J336" s="53"/>
      <c r="K336" s="157"/>
      <c r="L336" s="53"/>
      <c r="M336" s="163"/>
    </row>
    <row r="337" spans="2:13" x14ac:dyDescent="0.25">
      <c r="B337" s="1"/>
      <c r="C337" s="19"/>
      <c r="D337" s="6"/>
      <c r="E337" s="23" t="s">
        <v>63</v>
      </c>
      <c r="F337" s="1"/>
      <c r="G337" s="1"/>
      <c r="H337" s="17"/>
      <c r="I337" s="139"/>
      <c r="J337" s="53"/>
      <c r="K337" s="157"/>
      <c r="L337" s="53"/>
      <c r="M337" s="163"/>
    </row>
    <row r="338" spans="2:13" x14ac:dyDescent="0.25">
      <c r="B338" s="1"/>
      <c r="C338" s="19"/>
      <c r="D338" s="6"/>
      <c r="E338" s="23" t="s">
        <v>64</v>
      </c>
      <c r="F338" s="1"/>
      <c r="G338" s="1"/>
      <c r="H338" s="17"/>
      <c r="I338" s="139"/>
      <c r="J338" s="53"/>
      <c r="K338" s="157"/>
      <c r="L338" s="53"/>
      <c r="M338" s="163"/>
    </row>
    <row r="339" spans="2:13" x14ac:dyDescent="0.25">
      <c r="B339" s="1"/>
      <c r="C339" s="19"/>
      <c r="D339" s="6"/>
      <c r="E339" s="23" t="s">
        <v>65</v>
      </c>
      <c r="F339" s="1"/>
      <c r="G339" s="1"/>
      <c r="H339" s="17"/>
      <c r="I339" s="139"/>
      <c r="J339" s="53"/>
      <c r="K339" s="157"/>
      <c r="L339" s="53"/>
      <c r="M339" s="163"/>
    </row>
    <row r="340" spans="2:13" x14ac:dyDescent="0.25">
      <c r="B340" s="1"/>
      <c r="C340" s="19"/>
      <c r="D340" s="6"/>
      <c r="E340" s="23" t="s">
        <v>67</v>
      </c>
      <c r="F340" s="1"/>
      <c r="G340" s="1"/>
      <c r="H340" s="17"/>
      <c r="I340" s="139"/>
      <c r="J340" s="53"/>
      <c r="K340" s="157"/>
      <c r="L340" s="53"/>
      <c r="M340" s="163"/>
    </row>
    <row r="341" spans="2:13" x14ac:dyDescent="0.25">
      <c r="B341" s="1"/>
      <c r="C341" s="19"/>
      <c r="D341" s="6"/>
      <c r="E341" s="23" t="s">
        <v>66</v>
      </c>
      <c r="F341" s="1"/>
      <c r="G341" s="1"/>
      <c r="H341" s="17"/>
      <c r="I341" s="139"/>
      <c r="J341" s="53"/>
      <c r="K341" s="157"/>
      <c r="L341" s="53"/>
      <c r="M341" s="163"/>
    </row>
    <row r="342" spans="2:13" x14ac:dyDescent="0.25">
      <c r="B342" s="1"/>
      <c r="C342" s="19"/>
      <c r="D342" s="6"/>
      <c r="E342" s="23" t="s">
        <v>94</v>
      </c>
      <c r="F342" s="1"/>
      <c r="G342" s="1"/>
      <c r="H342" s="17"/>
      <c r="I342" s="139"/>
      <c r="J342" s="53"/>
      <c r="K342" s="157"/>
      <c r="L342" s="53"/>
      <c r="M342" s="163"/>
    </row>
    <row r="343" spans="2:13" x14ac:dyDescent="0.25">
      <c r="B343" s="1"/>
      <c r="C343" s="19"/>
      <c r="D343" s="6"/>
      <c r="E343" s="24" t="s">
        <v>68</v>
      </c>
      <c r="F343" s="1"/>
      <c r="G343" s="1"/>
      <c r="H343" s="17"/>
      <c r="I343" s="139"/>
      <c r="J343" s="53"/>
      <c r="K343" s="157"/>
      <c r="L343" s="53"/>
      <c r="M343" s="163"/>
    </row>
    <row r="344" spans="2:13" x14ac:dyDescent="0.25">
      <c r="B344" s="1"/>
      <c r="C344" s="19"/>
      <c r="D344" s="6"/>
      <c r="E344" s="24" t="s">
        <v>69</v>
      </c>
      <c r="F344" s="1"/>
      <c r="G344" s="1"/>
      <c r="H344" s="17"/>
      <c r="I344" s="139"/>
      <c r="J344" s="53"/>
      <c r="K344" s="157"/>
      <c r="L344" s="53"/>
      <c r="M344" s="163"/>
    </row>
    <row r="345" spans="2:13" x14ac:dyDescent="0.25">
      <c r="B345" s="1"/>
      <c r="C345" s="19"/>
      <c r="D345" s="5" t="s">
        <v>18</v>
      </c>
      <c r="E345" s="24" t="s">
        <v>41</v>
      </c>
      <c r="F345" s="1"/>
      <c r="G345" s="1"/>
      <c r="H345" s="17"/>
      <c r="I345" s="139"/>
      <c r="J345" s="53"/>
      <c r="K345" s="157"/>
      <c r="L345" s="53"/>
      <c r="M345" s="163"/>
    </row>
    <row r="346" spans="2:13" x14ac:dyDescent="0.25">
      <c r="B346" s="1"/>
      <c r="C346" s="19"/>
      <c r="D346" s="5" t="s">
        <v>18</v>
      </c>
      <c r="E346" s="24" t="s">
        <v>70</v>
      </c>
      <c r="F346" s="1"/>
      <c r="G346" s="1"/>
      <c r="H346" s="17"/>
      <c r="I346" s="139"/>
      <c r="J346" s="53"/>
      <c r="K346" s="157"/>
      <c r="L346" s="53"/>
      <c r="M346" s="163"/>
    </row>
    <row r="347" spans="2:13" x14ac:dyDescent="0.25">
      <c r="B347" s="63"/>
      <c r="C347" s="64"/>
      <c r="D347" s="100"/>
      <c r="E347" s="83"/>
      <c r="F347" s="63"/>
      <c r="G347" s="63"/>
      <c r="H347" s="67"/>
      <c r="I347" s="141"/>
      <c r="J347" s="107"/>
      <c r="K347" s="159"/>
      <c r="L347" s="107"/>
      <c r="M347" s="165"/>
    </row>
    <row r="348" spans="2:13" x14ac:dyDescent="0.25">
      <c r="B348" s="69"/>
      <c r="C348" s="102" t="s">
        <v>58</v>
      </c>
      <c r="D348" s="106"/>
      <c r="E348" s="109"/>
      <c r="F348" s="69"/>
      <c r="G348" s="69"/>
      <c r="H348" s="70"/>
      <c r="I348" s="140"/>
      <c r="J348" s="80"/>
      <c r="K348" s="156"/>
      <c r="L348" s="80"/>
      <c r="M348" s="164"/>
    </row>
    <row r="349" spans="2:13" x14ac:dyDescent="0.25">
      <c r="B349" s="1"/>
      <c r="C349" s="20"/>
      <c r="D349" s="5" t="s">
        <v>18</v>
      </c>
      <c r="E349" s="24" t="s">
        <v>40</v>
      </c>
      <c r="F349" s="1">
        <v>2</v>
      </c>
      <c r="G349" s="1" t="s">
        <v>30</v>
      </c>
      <c r="H349" s="17">
        <v>100000000</v>
      </c>
      <c r="I349" s="139">
        <f t="shared" si="64"/>
        <v>200000000</v>
      </c>
      <c r="J349" s="53">
        <f>5764*14000</f>
        <v>80696000</v>
      </c>
      <c r="K349" s="157">
        <f>J349*F349</f>
        <v>161392000</v>
      </c>
      <c r="L349" s="53">
        <f>I349-K349</f>
        <v>38608000</v>
      </c>
      <c r="M349" s="163" t="s">
        <v>399</v>
      </c>
    </row>
    <row r="350" spans="2:13" x14ac:dyDescent="0.25">
      <c r="B350" s="1"/>
      <c r="C350" s="20"/>
      <c r="D350" s="5"/>
      <c r="E350" s="24" t="s">
        <v>71</v>
      </c>
      <c r="F350" s="1"/>
      <c r="G350" s="1"/>
      <c r="H350" s="17"/>
      <c r="I350" s="139"/>
      <c r="J350" s="53"/>
      <c r="K350" s="157"/>
      <c r="L350" s="53"/>
      <c r="M350" s="163"/>
    </row>
    <row r="351" spans="2:13" x14ac:dyDescent="0.25">
      <c r="B351" s="1"/>
      <c r="C351" s="20"/>
      <c r="D351" s="5"/>
      <c r="E351" s="24" t="s">
        <v>72</v>
      </c>
      <c r="F351" s="1"/>
      <c r="G351" s="1"/>
      <c r="H351" s="17"/>
      <c r="I351" s="139"/>
      <c r="J351" s="53"/>
      <c r="K351" s="157"/>
      <c r="L351" s="53"/>
      <c r="M351" s="163"/>
    </row>
    <row r="352" spans="2:13" x14ac:dyDescent="0.25">
      <c r="B352" s="1"/>
      <c r="C352" s="20"/>
      <c r="D352" s="5"/>
      <c r="E352" s="24" t="s">
        <v>73</v>
      </c>
      <c r="F352" s="1"/>
      <c r="G352" s="1"/>
      <c r="H352" s="17"/>
      <c r="I352" s="139"/>
      <c r="J352" s="53"/>
      <c r="K352" s="157"/>
      <c r="L352" s="53"/>
      <c r="M352" s="163"/>
    </row>
    <row r="353" spans="2:13" x14ac:dyDescent="0.25">
      <c r="B353" s="1"/>
      <c r="C353" s="20"/>
      <c r="D353" s="5"/>
      <c r="E353" s="24" t="s">
        <v>74</v>
      </c>
      <c r="F353" s="1"/>
      <c r="G353" s="1"/>
      <c r="H353" s="17"/>
      <c r="I353" s="139"/>
      <c r="J353" s="53"/>
      <c r="K353" s="157"/>
      <c r="L353" s="53"/>
      <c r="M353" s="163"/>
    </row>
    <row r="354" spans="2:13" x14ac:dyDescent="0.25">
      <c r="B354" s="1"/>
      <c r="C354" s="20"/>
      <c r="D354" s="5"/>
      <c r="E354" s="24" t="s">
        <v>75</v>
      </c>
      <c r="F354" s="1"/>
      <c r="G354" s="1"/>
      <c r="H354" s="17"/>
      <c r="I354" s="139"/>
      <c r="J354" s="53"/>
      <c r="K354" s="157"/>
      <c r="L354" s="53"/>
      <c r="M354" s="163"/>
    </row>
    <row r="355" spans="2:13" x14ac:dyDescent="0.25">
      <c r="B355" s="1"/>
      <c r="C355" s="20"/>
      <c r="D355" s="5"/>
      <c r="E355" s="24" t="s">
        <v>76</v>
      </c>
      <c r="F355" s="1"/>
      <c r="G355" s="1"/>
      <c r="H355" s="17"/>
      <c r="I355" s="139"/>
      <c r="J355" s="53"/>
      <c r="K355" s="157"/>
      <c r="L355" s="53"/>
      <c r="M355" s="163"/>
    </row>
    <row r="356" spans="2:13" x14ac:dyDescent="0.25">
      <c r="B356" s="1"/>
      <c r="C356" s="20"/>
      <c r="D356" s="5"/>
      <c r="E356" s="24" t="s">
        <v>77</v>
      </c>
      <c r="F356" s="1"/>
      <c r="G356" s="1"/>
      <c r="H356" s="17"/>
      <c r="I356" s="139"/>
      <c r="J356" s="53"/>
      <c r="K356" s="157"/>
      <c r="L356" s="53"/>
      <c r="M356" s="163"/>
    </row>
    <row r="357" spans="2:13" x14ac:dyDescent="0.25">
      <c r="B357" s="1"/>
      <c r="C357" s="20"/>
      <c r="D357" s="5"/>
      <c r="E357" s="24" t="s">
        <v>78</v>
      </c>
      <c r="F357" s="1"/>
      <c r="G357" s="1"/>
      <c r="H357" s="17"/>
      <c r="I357" s="139"/>
      <c r="J357" s="53"/>
      <c r="K357" s="157"/>
      <c r="L357" s="53"/>
      <c r="M357" s="163"/>
    </row>
    <row r="358" spans="2:13" x14ac:dyDescent="0.25">
      <c r="B358" s="57">
        <v>22</v>
      </c>
      <c r="C358" s="58" t="s">
        <v>28</v>
      </c>
      <c r="D358" s="59"/>
      <c r="E358" s="68"/>
      <c r="F358" s="69"/>
      <c r="G358" s="69"/>
      <c r="H358" s="70"/>
      <c r="I358" s="140"/>
      <c r="J358" s="80"/>
      <c r="K358" s="156"/>
      <c r="L358" s="80"/>
      <c r="M358" s="164"/>
    </row>
    <row r="359" spans="2:13" x14ac:dyDescent="0.25">
      <c r="B359" s="1"/>
      <c r="C359" s="19"/>
      <c r="D359" s="5" t="s">
        <v>18</v>
      </c>
      <c r="E359" s="2" t="s">
        <v>19</v>
      </c>
      <c r="F359" s="1">
        <v>3</v>
      </c>
      <c r="G359" s="1" t="s">
        <v>30</v>
      </c>
      <c r="H359" s="17">
        <v>5000000</v>
      </c>
      <c r="I359" s="139">
        <f t="shared" si="64"/>
        <v>15000000</v>
      </c>
      <c r="J359" s="17">
        <f>H359</f>
        <v>5000000</v>
      </c>
      <c r="K359" s="139">
        <f>J359*F359</f>
        <v>15000000</v>
      </c>
      <c r="L359" s="53">
        <f>I359-K359</f>
        <v>0</v>
      </c>
      <c r="M359" s="163"/>
    </row>
    <row r="360" spans="2:13" x14ac:dyDescent="0.25">
      <c r="B360" s="1"/>
      <c r="C360" s="19"/>
      <c r="D360" s="6"/>
      <c r="E360" s="2" t="s">
        <v>20</v>
      </c>
      <c r="F360" s="1"/>
      <c r="G360" s="1"/>
      <c r="H360" s="17"/>
      <c r="I360" s="139"/>
      <c r="J360" s="53"/>
      <c r="K360" s="157"/>
      <c r="L360" s="53"/>
      <c r="M360" s="163"/>
    </row>
    <row r="361" spans="2:13" x14ac:dyDescent="0.25">
      <c r="B361" s="1"/>
      <c r="C361" s="19"/>
      <c r="D361" s="6"/>
      <c r="E361" s="2" t="s">
        <v>21</v>
      </c>
      <c r="F361" s="1"/>
      <c r="G361" s="1"/>
      <c r="H361" s="17"/>
      <c r="I361" s="139"/>
      <c r="J361" s="53"/>
      <c r="K361" s="157"/>
      <c r="L361" s="53"/>
      <c r="M361" s="163"/>
    </row>
    <row r="362" spans="2:13" x14ac:dyDescent="0.25">
      <c r="B362" s="1"/>
      <c r="C362" s="19"/>
      <c r="D362" s="6"/>
      <c r="E362" s="25" t="s">
        <v>22</v>
      </c>
      <c r="F362" s="1"/>
      <c r="G362" s="1"/>
      <c r="H362" s="17"/>
      <c r="I362" s="139"/>
      <c r="J362" s="53"/>
      <c r="K362" s="157"/>
      <c r="L362" s="53"/>
      <c r="M362" s="163"/>
    </row>
    <row r="363" spans="2:13" x14ac:dyDescent="0.25">
      <c r="B363" s="1"/>
      <c r="C363" s="19"/>
      <c r="D363" s="6"/>
      <c r="E363" s="2" t="s">
        <v>23</v>
      </c>
      <c r="F363" s="1"/>
      <c r="G363" s="1"/>
      <c r="H363" s="17"/>
      <c r="I363" s="139"/>
      <c r="J363" s="53"/>
      <c r="K363" s="157"/>
      <c r="L363" s="53"/>
      <c r="M363" s="163"/>
    </row>
    <row r="364" spans="2:13" x14ac:dyDescent="0.25">
      <c r="B364" s="1"/>
      <c r="C364" s="19"/>
      <c r="D364" s="5" t="s">
        <v>18</v>
      </c>
      <c r="E364" s="2" t="s">
        <v>24</v>
      </c>
      <c r="F364" s="1">
        <v>1</v>
      </c>
      <c r="G364" s="1" t="s">
        <v>30</v>
      </c>
      <c r="H364" s="17">
        <v>15000000</v>
      </c>
      <c r="I364" s="139">
        <f t="shared" si="64"/>
        <v>15000000</v>
      </c>
      <c r="J364" s="17">
        <f>H364</f>
        <v>15000000</v>
      </c>
      <c r="K364" s="139">
        <f>J364*F364</f>
        <v>15000000</v>
      </c>
      <c r="L364" s="53">
        <f>I364-K364</f>
        <v>0</v>
      </c>
      <c r="M364" s="163"/>
    </row>
    <row r="365" spans="2:13" x14ac:dyDescent="0.25">
      <c r="B365" s="1"/>
      <c r="C365" s="19"/>
      <c r="D365" s="6"/>
      <c r="E365" s="2" t="s">
        <v>81</v>
      </c>
      <c r="F365" s="1"/>
      <c r="G365" s="1"/>
      <c r="H365" s="17"/>
      <c r="I365" s="139"/>
      <c r="J365" s="53"/>
      <c r="K365" s="157"/>
      <c r="L365" s="53"/>
      <c r="M365" s="163"/>
    </row>
    <row r="366" spans="2:13" x14ac:dyDescent="0.25">
      <c r="B366" s="1"/>
      <c r="C366" s="19"/>
      <c r="D366" s="6"/>
      <c r="E366" s="2" t="s">
        <v>25</v>
      </c>
      <c r="F366" s="1"/>
      <c r="G366" s="1"/>
      <c r="H366" s="17"/>
      <c r="I366" s="139"/>
      <c r="J366" s="53"/>
      <c r="K366" s="157"/>
      <c r="L366" s="53"/>
      <c r="M366" s="163"/>
    </row>
    <row r="367" spans="2:13" x14ac:dyDescent="0.25">
      <c r="B367" s="1"/>
      <c r="C367" s="19"/>
      <c r="D367" s="6"/>
      <c r="E367" s="2" t="s">
        <v>84</v>
      </c>
      <c r="F367" s="1"/>
      <c r="G367" s="1"/>
      <c r="H367" s="17"/>
      <c r="I367" s="139"/>
      <c r="J367" s="53"/>
      <c r="K367" s="157"/>
      <c r="L367" s="53"/>
      <c r="M367" s="163"/>
    </row>
    <row r="368" spans="2:13" x14ac:dyDescent="0.25">
      <c r="B368" s="1"/>
      <c r="C368" s="19"/>
      <c r="D368" s="6"/>
      <c r="E368" s="2" t="s">
        <v>83</v>
      </c>
      <c r="F368" s="1"/>
      <c r="G368" s="1"/>
      <c r="H368" s="17"/>
      <c r="I368" s="139"/>
      <c r="J368" s="53"/>
      <c r="K368" s="157"/>
      <c r="L368" s="53"/>
      <c r="M368" s="163"/>
    </row>
    <row r="369" spans="2:13" x14ac:dyDescent="0.25">
      <c r="B369" s="1"/>
      <c r="C369" s="19"/>
      <c r="D369" s="6"/>
      <c r="E369" s="2" t="s">
        <v>86</v>
      </c>
      <c r="F369" s="1"/>
      <c r="G369" s="1"/>
      <c r="H369" s="17"/>
      <c r="I369" s="139"/>
      <c r="J369" s="53"/>
      <c r="K369" s="157"/>
      <c r="L369" s="53"/>
      <c r="M369" s="163"/>
    </row>
    <row r="370" spans="2:13" x14ac:dyDescent="0.25">
      <c r="B370" s="1"/>
      <c r="C370" s="19"/>
      <c r="D370" s="6"/>
      <c r="E370" s="2" t="s">
        <v>26</v>
      </c>
      <c r="F370" s="1"/>
      <c r="G370" s="1"/>
      <c r="H370" s="17"/>
      <c r="I370" s="139"/>
      <c r="J370" s="53"/>
      <c r="K370" s="157"/>
      <c r="L370" s="53"/>
      <c r="M370" s="163"/>
    </row>
    <row r="371" spans="2:13" x14ac:dyDescent="0.25">
      <c r="B371" s="1"/>
      <c r="C371" s="19"/>
      <c r="D371" s="6"/>
      <c r="E371" s="2" t="s">
        <v>89</v>
      </c>
      <c r="F371" s="1"/>
      <c r="G371" s="1"/>
      <c r="H371" s="17"/>
      <c r="I371" s="139"/>
      <c r="J371" s="53"/>
      <c r="K371" s="157"/>
      <c r="L371" s="53"/>
      <c r="M371" s="163"/>
    </row>
    <row r="372" spans="2:13" x14ac:dyDescent="0.25">
      <c r="B372" s="1"/>
      <c r="C372" s="19"/>
      <c r="D372" s="21" t="s">
        <v>18</v>
      </c>
      <c r="E372" s="2" t="s">
        <v>80</v>
      </c>
      <c r="F372" s="1">
        <v>2</v>
      </c>
      <c r="G372" s="1" t="s">
        <v>30</v>
      </c>
      <c r="H372" s="17">
        <v>10000000</v>
      </c>
      <c r="I372" s="139">
        <f t="shared" si="64"/>
        <v>20000000</v>
      </c>
      <c r="J372" s="17">
        <f>H372</f>
        <v>10000000</v>
      </c>
      <c r="K372" s="139">
        <f>J372*F372</f>
        <v>20000000</v>
      </c>
      <c r="L372" s="53">
        <f>I372-K372</f>
        <v>0</v>
      </c>
      <c r="M372" s="163"/>
    </row>
    <row r="373" spans="2:13" x14ac:dyDescent="0.25">
      <c r="B373" s="1"/>
      <c r="C373" s="19"/>
      <c r="D373" s="6"/>
      <c r="E373" s="2" t="s">
        <v>81</v>
      </c>
      <c r="F373" s="1"/>
      <c r="G373" s="1"/>
      <c r="H373" s="17"/>
      <c r="I373" s="139"/>
      <c r="J373" s="53"/>
      <c r="K373" s="157"/>
      <c r="L373" s="53"/>
      <c r="M373" s="163"/>
    </row>
    <row r="374" spans="2:13" x14ac:dyDescent="0.25">
      <c r="B374" s="1"/>
      <c r="C374" s="19"/>
      <c r="D374" s="6"/>
      <c r="E374" s="2" t="s">
        <v>82</v>
      </c>
      <c r="F374" s="1"/>
      <c r="G374" s="1"/>
      <c r="H374" s="17"/>
      <c r="I374" s="139"/>
      <c r="J374" s="53"/>
      <c r="K374" s="157"/>
      <c r="L374" s="53"/>
      <c r="M374" s="163"/>
    </row>
    <row r="375" spans="2:13" x14ac:dyDescent="0.25">
      <c r="B375" s="1"/>
      <c r="C375" s="19"/>
      <c r="D375" s="6"/>
      <c r="E375" s="2" t="s">
        <v>85</v>
      </c>
      <c r="F375" s="1"/>
      <c r="G375" s="1"/>
      <c r="H375" s="17"/>
      <c r="I375" s="139"/>
      <c r="J375" s="53"/>
      <c r="K375" s="157"/>
      <c r="L375" s="53"/>
      <c r="M375" s="163"/>
    </row>
    <row r="376" spans="2:13" x14ac:dyDescent="0.25">
      <c r="B376" s="1"/>
      <c r="C376" s="19"/>
      <c r="D376" s="6"/>
      <c r="E376" s="2" t="s">
        <v>83</v>
      </c>
      <c r="F376" s="1"/>
      <c r="G376" s="1"/>
      <c r="H376" s="17"/>
      <c r="I376" s="139"/>
      <c r="J376" s="53"/>
      <c r="K376" s="157"/>
      <c r="L376" s="53"/>
      <c r="M376" s="163"/>
    </row>
    <row r="377" spans="2:13" x14ac:dyDescent="0.25">
      <c r="B377" s="1"/>
      <c r="C377" s="19"/>
      <c r="D377" s="6"/>
      <c r="E377" s="2" t="s">
        <v>87</v>
      </c>
      <c r="F377" s="1"/>
      <c r="G377" s="1"/>
      <c r="H377" s="17"/>
      <c r="I377" s="139"/>
      <c r="J377" s="53"/>
      <c r="K377" s="157"/>
      <c r="L377" s="53"/>
      <c r="M377" s="163"/>
    </row>
    <row r="378" spans="2:13" x14ac:dyDescent="0.25">
      <c r="B378" s="1"/>
      <c r="C378" s="19"/>
      <c r="D378" s="6"/>
      <c r="E378" s="2" t="s">
        <v>26</v>
      </c>
      <c r="F378" s="1"/>
      <c r="G378" s="1"/>
      <c r="H378" s="17"/>
      <c r="I378" s="139"/>
      <c r="J378" s="53"/>
      <c r="K378" s="157"/>
      <c r="L378" s="53"/>
      <c r="M378" s="163"/>
    </row>
    <row r="379" spans="2:13" x14ac:dyDescent="0.25">
      <c r="B379" s="1"/>
      <c r="C379" s="19"/>
      <c r="D379" s="6"/>
      <c r="E379" s="2" t="s">
        <v>88</v>
      </c>
      <c r="F379" s="1"/>
      <c r="G379" s="1"/>
      <c r="H379" s="17"/>
      <c r="I379" s="139"/>
      <c r="J379" s="53"/>
      <c r="K379" s="157"/>
      <c r="L379" s="53"/>
      <c r="M379" s="163"/>
    </row>
    <row r="380" spans="2:13" x14ac:dyDescent="0.25">
      <c r="B380" s="1"/>
      <c r="C380" s="19"/>
      <c r="D380" s="5" t="s">
        <v>18</v>
      </c>
      <c r="E380" s="24" t="s">
        <v>347</v>
      </c>
      <c r="F380" s="1">
        <v>1</v>
      </c>
      <c r="G380" s="1" t="s">
        <v>105</v>
      </c>
      <c r="H380" s="17">
        <v>15000000</v>
      </c>
      <c r="I380" s="139">
        <f t="shared" si="64"/>
        <v>15000000</v>
      </c>
      <c r="J380" s="17">
        <f t="shared" ref="J380:J381" si="68">H380</f>
        <v>15000000</v>
      </c>
      <c r="K380" s="139">
        <f t="shared" ref="K380:K381" si="69">J380*F380</f>
        <v>15000000</v>
      </c>
      <c r="L380" s="53">
        <f t="shared" ref="L380:L381" si="70">I380-K380</f>
        <v>0</v>
      </c>
      <c r="M380" s="163"/>
    </row>
    <row r="381" spans="2:13" x14ac:dyDescent="0.25">
      <c r="B381" s="1"/>
      <c r="C381" s="19"/>
      <c r="D381" s="5" t="s">
        <v>18</v>
      </c>
      <c r="E381" s="2" t="s">
        <v>51</v>
      </c>
      <c r="F381" s="1">
        <v>4</v>
      </c>
      <c r="G381" s="1" t="s">
        <v>30</v>
      </c>
      <c r="H381" s="17">
        <v>2400000</v>
      </c>
      <c r="I381" s="139">
        <f t="shared" si="64"/>
        <v>9600000</v>
      </c>
      <c r="J381" s="17">
        <f t="shared" si="68"/>
        <v>2400000</v>
      </c>
      <c r="K381" s="139">
        <f t="shared" si="69"/>
        <v>9600000</v>
      </c>
      <c r="L381" s="53">
        <f t="shared" si="70"/>
        <v>0</v>
      </c>
      <c r="M381" s="163"/>
    </row>
    <row r="382" spans="2:13" x14ac:dyDescent="0.25">
      <c r="B382" s="63"/>
      <c r="C382" s="64"/>
      <c r="D382" s="100"/>
      <c r="E382" s="81"/>
      <c r="F382" s="63"/>
      <c r="G382" s="63"/>
      <c r="H382" s="67"/>
      <c r="I382" s="141"/>
      <c r="J382" s="107"/>
      <c r="K382" s="159"/>
      <c r="L382" s="107"/>
      <c r="M382" s="163"/>
    </row>
    <row r="383" spans="2:13" x14ac:dyDescent="0.25">
      <c r="B383" s="57">
        <v>23</v>
      </c>
      <c r="C383" s="58" t="s">
        <v>129</v>
      </c>
      <c r="D383" s="106"/>
      <c r="E383" s="68"/>
      <c r="F383" s="69"/>
      <c r="G383" s="69"/>
      <c r="H383" s="70"/>
      <c r="I383" s="140"/>
      <c r="J383" s="80"/>
      <c r="K383" s="156"/>
      <c r="L383" s="80"/>
      <c r="M383" s="164"/>
    </row>
    <row r="384" spans="2:13" x14ac:dyDescent="0.25">
      <c r="B384" s="1"/>
      <c r="C384" s="13"/>
      <c r="D384" s="5"/>
      <c r="E384" s="2" t="s">
        <v>43</v>
      </c>
      <c r="F384" s="1"/>
      <c r="G384" s="1"/>
      <c r="H384" s="17"/>
      <c r="I384" s="139"/>
      <c r="J384" s="53"/>
      <c r="K384" s="157"/>
      <c r="L384" s="53"/>
      <c r="M384" s="163"/>
    </row>
    <row r="385" spans="2:13" x14ac:dyDescent="0.25">
      <c r="B385" s="1"/>
      <c r="C385" s="13"/>
      <c r="D385" s="5" t="s">
        <v>18</v>
      </c>
      <c r="E385" s="2" t="s">
        <v>44</v>
      </c>
      <c r="F385" s="1"/>
      <c r="G385" s="1"/>
      <c r="H385" s="17"/>
      <c r="I385" s="139"/>
      <c r="J385" s="53"/>
      <c r="K385" s="157"/>
      <c r="L385" s="53"/>
      <c r="M385" s="163"/>
    </row>
    <row r="386" spans="2:13" x14ac:dyDescent="0.25">
      <c r="B386" s="1"/>
      <c r="C386" s="13"/>
      <c r="D386" s="5"/>
      <c r="E386" s="2" t="s">
        <v>46</v>
      </c>
      <c r="F386" s="1"/>
      <c r="G386" s="1"/>
      <c r="H386" s="17"/>
      <c r="I386" s="139"/>
      <c r="J386" s="53"/>
      <c r="K386" s="157"/>
      <c r="L386" s="53"/>
      <c r="M386" s="163"/>
    </row>
    <row r="387" spans="2:13" x14ac:dyDescent="0.25">
      <c r="B387" s="1"/>
      <c r="C387" s="13"/>
      <c r="D387" s="5"/>
      <c r="E387" s="26" t="s">
        <v>47</v>
      </c>
      <c r="F387" s="1">
        <v>1</v>
      </c>
      <c r="G387" s="1" t="s">
        <v>30</v>
      </c>
      <c r="H387" s="17">
        <v>15000000</v>
      </c>
      <c r="I387" s="139">
        <f t="shared" si="64"/>
        <v>15000000</v>
      </c>
      <c r="J387" s="17">
        <f t="shared" ref="J387:J389" si="71">H387</f>
        <v>15000000</v>
      </c>
      <c r="K387" s="139">
        <f t="shared" ref="K387:K389" si="72">J387*F387</f>
        <v>15000000</v>
      </c>
      <c r="L387" s="53">
        <f t="shared" ref="L387:L389" si="73">I387-K387</f>
        <v>0</v>
      </c>
      <c r="M387" s="163"/>
    </row>
    <row r="388" spans="2:13" x14ac:dyDescent="0.25">
      <c r="B388" s="1"/>
      <c r="C388" s="13"/>
      <c r="D388" s="5"/>
      <c r="E388" s="26" t="s">
        <v>48</v>
      </c>
      <c r="F388" s="1">
        <v>1</v>
      </c>
      <c r="G388" s="1" t="s">
        <v>30</v>
      </c>
      <c r="H388" s="17">
        <v>3600000</v>
      </c>
      <c r="I388" s="139">
        <f t="shared" si="64"/>
        <v>3600000</v>
      </c>
      <c r="J388" s="17">
        <f t="shared" si="71"/>
        <v>3600000</v>
      </c>
      <c r="K388" s="139">
        <f t="shared" si="72"/>
        <v>3600000</v>
      </c>
      <c r="L388" s="53">
        <f t="shared" si="73"/>
        <v>0</v>
      </c>
      <c r="M388" s="163"/>
    </row>
    <row r="389" spans="2:13" x14ac:dyDescent="0.25">
      <c r="B389" s="63"/>
      <c r="C389" s="89"/>
      <c r="D389" s="100" t="s">
        <v>18</v>
      </c>
      <c r="E389" s="110" t="s">
        <v>45</v>
      </c>
      <c r="F389" s="63">
        <v>20</v>
      </c>
      <c r="G389" s="63" t="s">
        <v>30</v>
      </c>
      <c r="H389" s="67">
        <v>1500000</v>
      </c>
      <c r="I389" s="141">
        <f t="shared" si="64"/>
        <v>30000000</v>
      </c>
      <c r="J389" s="17">
        <f t="shared" si="71"/>
        <v>1500000</v>
      </c>
      <c r="K389" s="139">
        <f t="shared" si="72"/>
        <v>30000000</v>
      </c>
      <c r="L389" s="53">
        <f t="shared" si="73"/>
        <v>0</v>
      </c>
      <c r="M389" s="163"/>
    </row>
    <row r="390" spans="2:13" x14ac:dyDescent="0.25">
      <c r="B390" s="235" t="s">
        <v>340</v>
      </c>
      <c r="C390" s="235"/>
      <c r="D390" s="235"/>
      <c r="E390" s="235"/>
      <c r="F390" s="111"/>
      <c r="G390" s="111"/>
      <c r="H390" s="112"/>
      <c r="I390" s="157">
        <f>SUM(I11:I389)</f>
        <v>15006000000</v>
      </c>
      <c r="J390" s="157"/>
      <c r="K390" s="157">
        <f>SUM(K11:K389)</f>
        <v>12372792000</v>
      </c>
      <c r="L390" s="53">
        <f>I390-K390</f>
        <v>2633208000</v>
      </c>
      <c r="M390" s="165"/>
    </row>
    <row r="391" spans="2:13" ht="15.75" thickBot="1" x14ac:dyDescent="0.3">
      <c r="B391" s="113" t="s">
        <v>13</v>
      </c>
      <c r="C391" s="114" t="s">
        <v>125</v>
      </c>
      <c r="D391" s="115"/>
      <c r="E391" s="116"/>
      <c r="F391" s="117"/>
      <c r="G391" s="117"/>
      <c r="H391" s="118"/>
      <c r="I391" s="158"/>
      <c r="J391" s="80"/>
      <c r="K391" s="156"/>
      <c r="L391" s="80"/>
      <c r="M391" s="163"/>
    </row>
    <row r="392" spans="2:13" x14ac:dyDescent="0.25">
      <c r="B392" s="32">
        <v>24</v>
      </c>
      <c r="C392" s="13" t="s">
        <v>126</v>
      </c>
      <c r="D392" s="5"/>
      <c r="E392" s="6"/>
      <c r="F392" s="1"/>
      <c r="G392" s="1"/>
      <c r="H392" s="17"/>
      <c r="I392" s="157"/>
      <c r="J392" s="53"/>
      <c r="K392" s="157"/>
      <c r="L392" s="53"/>
      <c r="M392" s="163"/>
    </row>
    <row r="393" spans="2:13" x14ac:dyDescent="0.25">
      <c r="B393" s="32"/>
      <c r="C393" s="45" t="s">
        <v>113</v>
      </c>
      <c r="D393" s="46"/>
      <c r="E393" s="47"/>
      <c r="F393" s="1">
        <v>1</v>
      </c>
      <c r="G393" s="1" t="s">
        <v>29</v>
      </c>
      <c r="H393" s="17">
        <v>529868250</v>
      </c>
      <c r="I393" s="157">
        <f>H393*F393</f>
        <v>529868250</v>
      </c>
      <c r="J393" s="17">
        <f>H393</f>
        <v>529868250</v>
      </c>
      <c r="K393" s="139">
        <f>J393*F393</f>
        <v>529868250</v>
      </c>
      <c r="L393" s="53">
        <f>I393-K393</f>
        <v>0</v>
      </c>
      <c r="M393" s="163"/>
    </row>
    <row r="394" spans="2:13" x14ac:dyDescent="0.25">
      <c r="B394" s="32"/>
      <c r="C394" s="13"/>
      <c r="D394" s="5"/>
      <c r="E394" s="14" t="s">
        <v>219</v>
      </c>
      <c r="F394" s="1"/>
      <c r="G394" s="1"/>
      <c r="H394" s="17"/>
      <c r="I394" s="157"/>
      <c r="J394" s="53"/>
      <c r="K394" s="157"/>
      <c r="L394" s="53"/>
      <c r="M394" s="163"/>
    </row>
    <row r="395" spans="2:13" x14ac:dyDescent="0.25">
      <c r="B395" s="32"/>
      <c r="C395" s="13"/>
      <c r="D395" s="5" t="s">
        <v>18</v>
      </c>
      <c r="E395" s="6" t="s">
        <v>220</v>
      </c>
      <c r="F395" s="1"/>
      <c r="G395" s="1"/>
      <c r="H395" s="17"/>
      <c r="I395" s="157"/>
      <c r="J395" s="53"/>
      <c r="K395" s="157"/>
      <c r="L395" s="53"/>
      <c r="M395" s="163"/>
    </row>
    <row r="396" spans="2:13" x14ac:dyDescent="0.25">
      <c r="B396" s="32"/>
      <c r="C396" s="13"/>
      <c r="D396" s="5" t="s">
        <v>18</v>
      </c>
      <c r="E396" s="6" t="s">
        <v>221</v>
      </c>
      <c r="F396" s="1"/>
      <c r="G396" s="1"/>
      <c r="H396" s="17"/>
      <c r="I396" s="157"/>
      <c r="J396" s="53"/>
      <c r="K396" s="157"/>
      <c r="L396" s="53"/>
      <c r="M396" s="163"/>
    </row>
    <row r="397" spans="2:13" x14ac:dyDescent="0.25">
      <c r="B397" s="32"/>
      <c r="C397" s="13"/>
      <c r="D397" s="5" t="s">
        <v>18</v>
      </c>
      <c r="E397" s="6" t="s">
        <v>222</v>
      </c>
      <c r="F397" s="1"/>
      <c r="G397" s="1"/>
      <c r="H397" s="17"/>
      <c r="I397" s="157"/>
      <c r="J397" s="53"/>
      <c r="K397" s="157"/>
      <c r="L397" s="53"/>
      <c r="M397" s="163"/>
    </row>
    <row r="398" spans="2:13" x14ac:dyDescent="0.25">
      <c r="B398" s="32"/>
      <c r="C398" s="13"/>
      <c r="D398" s="5" t="s">
        <v>18</v>
      </c>
      <c r="E398" s="6" t="s">
        <v>223</v>
      </c>
      <c r="F398" s="1"/>
      <c r="G398" s="1"/>
      <c r="H398" s="17"/>
      <c r="I398" s="157"/>
      <c r="J398" s="53"/>
      <c r="K398" s="157"/>
      <c r="L398" s="53"/>
      <c r="M398" s="163"/>
    </row>
    <row r="399" spans="2:13" x14ac:dyDescent="0.25">
      <c r="B399" s="32"/>
      <c r="C399" s="13"/>
      <c r="D399" s="5" t="s">
        <v>18</v>
      </c>
      <c r="E399" s="6" t="s">
        <v>224</v>
      </c>
      <c r="F399" s="1"/>
      <c r="G399" s="1"/>
      <c r="H399" s="17"/>
      <c r="I399" s="157"/>
      <c r="J399" s="53"/>
      <c r="K399" s="157"/>
      <c r="L399" s="53"/>
      <c r="M399" s="163"/>
    </row>
    <row r="400" spans="2:13" x14ac:dyDescent="0.25">
      <c r="B400" s="32"/>
      <c r="C400" s="13"/>
      <c r="D400" s="5" t="s">
        <v>18</v>
      </c>
      <c r="E400" s="6" t="s">
        <v>225</v>
      </c>
      <c r="F400" s="1"/>
      <c r="G400" s="1"/>
      <c r="H400" s="17"/>
      <c r="I400" s="157"/>
      <c r="J400" s="53"/>
      <c r="K400" s="157"/>
      <c r="L400" s="53"/>
      <c r="M400" s="163"/>
    </row>
    <row r="401" spans="2:13" x14ac:dyDescent="0.25">
      <c r="B401" s="32"/>
      <c r="C401" s="13"/>
      <c r="D401" s="5" t="s">
        <v>18</v>
      </c>
      <c r="E401" s="6" t="s">
        <v>226</v>
      </c>
      <c r="F401" s="1"/>
      <c r="G401" s="1"/>
      <c r="H401" s="17"/>
      <c r="I401" s="157"/>
      <c r="J401" s="53"/>
      <c r="K401" s="157"/>
      <c r="L401" s="53"/>
      <c r="M401" s="163"/>
    </row>
    <row r="402" spans="2:13" x14ac:dyDescent="0.25">
      <c r="B402" s="32"/>
      <c r="C402" s="13"/>
      <c r="D402" s="5" t="s">
        <v>18</v>
      </c>
      <c r="E402" s="6" t="s">
        <v>227</v>
      </c>
      <c r="F402" s="1"/>
      <c r="G402" s="1"/>
      <c r="H402" s="17"/>
      <c r="I402" s="157"/>
      <c r="J402" s="53"/>
      <c r="K402" s="157"/>
      <c r="L402" s="53"/>
      <c r="M402" s="163"/>
    </row>
    <row r="403" spans="2:13" x14ac:dyDescent="0.25">
      <c r="B403" s="32"/>
      <c r="C403" s="13"/>
      <c r="D403" s="5" t="s">
        <v>18</v>
      </c>
      <c r="E403" s="6" t="s">
        <v>228</v>
      </c>
      <c r="F403" s="1"/>
      <c r="G403" s="1"/>
      <c r="H403" s="17"/>
      <c r="I403" s="157"/>
      <c r="J403" s="53"/>
      <c r="K403" s="157"/>
      <c r="L403" s="53"/>
      <c r="M403" s="163"/>
    </row>
    <row r="404" spans="2:13" x14ac:dyDescent="0.25">
      <c r="B404" s="69"/>
      <c r="C404" s="232" t="s">
        <v>114</v>
      </c>
      <c r="D404" s="233"/>
      <c r="E404" s="234"/>
      <c r="F404" s="69">
        <v>6</v>
      </c>
      <c r="G404" s="69" t="s">
        <v>29</v>
      </c>
      <c r="H404" s="70">
        <v>294456937.5</v>
      </c>
      <c r="I404" s="156">
        <f t="shared" ref="I404:I448" si="74">H404*F404</f>
        <v>1766741625</v>
      </c>
      <c r="J404" s="17">
        <f>H404</f>
        <v>294456937.5</v>
      </c>
      <c r="K404" s="139">
        <f>J404*F404</f>
        <v>1766741625</v>
      </c>
      <c r="L404" s="53">
        <f>I404-K404</f>
        <v>0</v>
      </c>
      <c r="M404" s="164"/>
    </row>
    <row r="405" spans="2:13" s="142" customFormat="1" x14ac:dyDescent="0.25">
      <c r="B405" s="1"/>
      <c r="C405" s="28"/>
      <c r="D405" s="10"/>
      <c r="E405" s="48" t="s">
        <v>219</v>
      </c>
      <c r="F405" s="1"/>
      <c r="G405" s="1"/>
      <c r="H405" s="17"/>
      <c r="I405" s="157"/>
      <c r="J405" s="53"/>
      <c r="K405" s="157"/>
      <c r="L405" s="53"/>
      <c r="M405" s="125"/>
    </row>
    <row r="406" spans="2:13" s="142" customFormat="1" x14ac:dyDescent="0.25">
      <c r="B406" s="1"/>
      <c r="C406" s="28"/>
      <c r="D406" s="21" t="s">
        <v>18</v>
      </c>
      <c r="E406" s="10" t="s">
        <v>229</v>
      </c>
      <c r="F406" s="1"/>
      <c r="G406" s="1"/>
      <c r="H406" s="17"/>
      <c r="I406" s="157"/>
      <c r="J406" s="53"/>
      <c r="K406" s="157"/>
      <c r="L406" s="53"/>
      <c r="M406" s="125"/>
    </row>
    <row r="407" spans="2:13" s="142" customFormat="1" x14ac:dyDescent="0.25">
      <c r="B407" s="1"/>
      <c r="C407" s="28"/>
      <c r="D407" s="21" t="s">
        <v>18</v>
      </c>
      <c r="E407" s="10" t="s">
        <v>230</v>
      </c>
      <c r="F407" s="1"/>
      <c r="G407" s="1"/>
      <c r="H407" s="17"/>
      <c r="I407" s="157"/>
      <c r="J407" s="53"/>
      <c r="K407" s="157"/>
      <c r="L407" s="53"/>
      <c r="M407" s="125"/>
    </row>
    <row r="408" spans="2:13" s="142" customFormat="1" x14ac:dyDescent="0.25">
      <c r="B408" s="1"/>
      <c r="C408" s="28"/>
      <c r="D408" s="21" t="s">
        <v>18</v>
      </c>
      <c r="E408" s="10" t="s">
        <v>231</v>
      </c>
      <c r="F408" s="1"/>
      <c r="G408" s="1"/>
      <c r="H408" s="17"/>
      <c r="I408" s="157"/>
      <c r="J408" s="53"/>
      <c r="K408" s="157"/>
      <c r="L408" s="53"/>
      <c r="M408" s="125"/>
    </row>
    <row r="409" spans="2:13" s="142" customFormat="1" x14ac:dyDescent="0.25">
      <c r="B409" s="1"/>
      <c r="C409" s="28"/>
      <c r="D409" s="21" t="s">
        <v>18</v>
      </c>
      <c r="E409" s="10" t="s">
        <v>232</v>
      </c>
      <c r="F409" s="1"/>
      <c r="G409" s="1"/>
      <c r="H409" s="17"/>
      <c r="I409" s="157"/>
      <c r="J409" s="53"/>
      <c r="K409" s="157"/>
      <c r="L409" s="53"/>
      <c r="M409" s="125"/>
    </row>
    <row r="410" spans="2:13" s="142" customFormat="1" x14ac:dyDescent="0.25">
      <c r="B410" s="1"/>
      <c r="C410" s="28"/>
      <c r="D410" s="21" t="s">
        <v>18</v>
      </c>
      <c r="E410" s="10" t="s">
        <v>233</v>
      </c>
      <c r="F410" s="1"/>
      <c r="G410" s="1"/>
      <c r="H410" s="17"/>
      <c r="I410" s="157"/>
      <c r="J410" s="53"/>
      <c r="K410" s="157"/>
      <c r="L410" s="53"/>
      <c r="M410" s="125"/>
    </row>
    <row r="411" spans="2:13" s="142" customFormat="1" x14ac:dyDescent="0.25">
      <c r="B411" s="1"/>
      <c r="C411" s="28"/>
      <c r="D411" s="21" t="s">
        <v>18</v>
      </c>
      <c r="E411" s="10" t="s">
        <v>234</v>
      </c>
      <c r="F411" s="1"/>
      <c r="G411" s="1"/>
      <c r="H411" s="17"/>
      <c r="I411" s="157"/>
      <c r="J411" s="53"/>
      <c r="K411" s="157"/>
      <c r="L411" s="53"/>
      <c r="M411" s="125"/>
    </row>
    <row r="412" spans="2:13" s="142" customFormat="1" x14ac:dyDescent="0.25">
      <c r="B412" s="1"/>
      <c r="C412" s="28"/>
      <c r="D412" s="21" t="s">
        <v>18</v>
      </c>
      <c r="E412" s="10" t="s">
        <v>235</v>
      </c>
      <c r="F412" s="1"/>
      <c r="G412" s="1"/>
      <c r="H412" s="17"/>
      <c r="I412" s="157"/>
      <c r="J412" s="53"/>
      <c r="K412" s="157"/>
      <c r="L412" s="53"/>
      <c r="M412" s="125"/>
    </row>
    <row r="413" spans="2:13" s="142" customFormat="1" x14ac:dyDescent="0.25">
      <c r="B413" s="1"/>
      <c r="C413" s="28"/>
      <c r="D413" s="21" t="s">
        <v>18</v>
      </c>
      <c r="E413" s="10" t="s">
        <v>237</v>
      </c>
      <c r="F413" s="1"/>
      <c r="G413" s="1"/>
      <c r="H413" s="17"/>
      <c r="I413" s="157"/>
      <c r="J413" s="53"/>
      <c r="K413" s="157"/>
      <c r="L413" s="53"/>
      <c r="M413" s="125"/>
    </row>
    <row r="414" spans="2:13" s="142" customFormat="1" x14ac:dyDescent="0.25">
      <c r="B414" s="1"/>
      <c r="C414" s="28"/>
      <c r="D414" s="21" t="s">
        <v>18</v>
      </c>
      <c r="E414" s="10" t="s">
        <v>236</v>
      </c>
      <c r="F414" s="1"/>
      <c r="G414" s="1"/>
      <c r="H414" s="17"/>
      <c r="I414" s="157"/>
      <c r="J414" s="53"/>
      <c r="K414" s="157"/>
      <c r="L414" s="53"/>
      <c r="M414" s="125"/>
    </row>
    <row r="415" spans="2:13" s="142" customFormat="1" x14ac:dyDescent="0.25">
      <c r="B415" s="1"/>
      <c r="C415" s="28"/>
      <c r="D415" s="21" t="s">
        <v>18</v>
      </c>
      <c r="E415" s="10" t="s">
        <v>238</v>
      </c>
      <c r="F415" s="1"/>
      <c r="G415" s="1"/>
      <c r="H415" s="17"/>
      <c r="I415" s="157"/>
      <c r="J415" s="53"/>
      <c r="K415" s="157"/>
      <c r="L415" s="53"/>
      <c r="M415" s="125"/>
    </row>
    <row r="416" spans="2:13" s="142" customFormat="1" x14ac:dyDescent="0.25">
      <c r="B416" s="1"/>
      <c r="C416" s="28"/>
      <c r="D416" s="21" t="s">
        <v>18</v>
      </c>
      <c r="E416" s="10" t="s">
        <v>239</v>
      </c>
      <c r="F416" s="1"/>
      <c r="G416" s="1"/>
      <c r="H416" s="17"/>
      <c r="I416" s="157"/>
      <c r="J416" s="53"/>
      <c r="K416" s="157"/>
      <c r="L416" s="53"/>
      <c r="M416" s="125"/>
    </row>
    <row r="417" spans="2:13" s="142" customFormat="1" x14ac:dyDescent="0.25">
      <c r="B417" s="1"/>
      <c r="C417" s="28"/>
      <c r="D417" s="21" t="s">
        <v>18</v>
      </c>
      <c r="E417" s="10" t="s">
        <v>240</v>
      </c>
      <c r="F417" s="1"/>
      <c r="G417" s="1"/>
      <c r="H417" s="17"/>
      <c r="I417" s="157"/>
      <c r="J417" s="53"/>
      <c r="K417" s="157"/>
      <c r="L417" s="53"/>
      <c r="M417" s="125"/>
    </row>
    <row r="418" spans="2:13" x14ac:dyDescent="0.25">
      <c r="B418" s="69"/>
      <c r="C418" s="232" t="s">
        <v>107</v>
      </c>
      <c r="D418" s="233"/>
      <c r="E418" s="234"/>
      <c r="F418" s="69">
        <v>1</v>
      </c>
      <c r="G418" s="69" t="s">
        <v>29</v>
      </c>
      <c r="H418" s="70">
        <v>58984575</v>
      </c>
      <c r="I418" s="156">
        <f t="shared" si="74"/>
        <v>58984575</v>
      </c>
      <c r="J418" s="17">
        <f>H418</f>
        <v>58984575</v>
      </c>
      <c r="K418" s="139">
        <f>J418*F418</f>
        <v>58984575</v>
      </c>
      <c r="L418" s="53">
        <f>I418-K418</f>
        <v>0</v>
      </c>
      <c r="M418" s="164"/>
    </row>
    <row r="419" spans="2:13" x14ac:dyDescent="0.25">
      <c r="B419" s="1"/>
      <c r="C419" s="13"/>
      <c r="D419" s="5"/>
      <c r="E419" s="48" t="s">
        <v>219</v>
      </c>
      <c r="F419" s="1"/>
      <c r="G419" s="1"/>
      <c r="H419" s="17"/>
      <c r="I419" s="157"/>
      <c r="J419" s="53"/>
      <c r="K419" s="157"/>
      <c r="L419" s="53"/>
      <c r="M419" s="163"/>
    </row>
    <row r="420" spans="2:13" x14ac:dyDescent="0.25">
      <c r="B420" s="1"/>
      <c r="C420" s="13"/>
      <c r="D420" s="5" t="s">
        <v>18</v>
      </c>
      <c r="E420" s="10" t="s">
        <v>241</v>
      </c>
      <c r="F420" s="1"/>
      <c r="G420" s="1"/>
      <c r="H420" s="17"/>
      <c r="I420" s="157"/>
      <c r="J420" s="53"/>
      <c r="K420" s="157"/>
      <c r="L420" s="53"/>
      <c r="M420" s="163"/>
    </row>
    <row r="421" spans="2:13" x14ac:dyDescent="0.25">
      <c r="B421" s="1"/>
      <c r="C421" s="13"/>
      <c r="D421" s="5" t="s">
        <v>18</v>
      </c>
      <c r="E421" s="10" t="s">
        <v>242</v>
      </c>
      <c r="F421" s="1"/>
      <c r="G421" s="1"/>
      <c r="H421" s="17"/>
      <c r="I421" s="157"/>
      <c r="J421" s="53"/>
      <c r="K421" s="157"/>
      <c r="L421" s="53"/>
      <c r="M421" s="163"/>
    </row>
    <row r="422" spans="2:13" x14ac:dyDescent="0.25">
      <c r="B422" s="69"/>
      <c r="C422" s="232" t="s">
        <v>115</v>
      </c>
      <c r="D422" s="233"/>
      <c r="E422" s="234"/>
      <c r="F422" s="69">
        <v>1</v>
      </c>
      <c r="G422" s="69" t="s">
        <v>29</v>
      </c>
      <c r="H422" s="70">
        <v>361118250</v>
      </c>
      <c r="I422" s="156">
        <f t="shared" si="74"/>
        <v>361118250</v>
      </c>
      <c r="J422" s="17">
        <f t="shared" ref="J422" si="75">H422</f>
        <v>361118250</v>
      </c>
      <c r="K422" s="139">
        <f t="shared" ref="K422" si="76">J422*F422</f>
        <v>361118250</v>
      </c>
      <c r="L422" s="53">
        <f>I422-K422</f>
        <v>0</v>
      </c>
      <c r="M422" s="164"/>
    </row>
    <row r="423" spans="2:13" x14ac:dyDescent="0.25">
      <c r="B423" s="1"/>
      <c r="C423" s="50"/>
      <c r="D423" s="220" t="s">
        <v>243</v>
      </c>
      <c r="E423" s="221"/>
      <c r="F423" s="1"/>
      <c r="G423" s="1"/>
      <c r="H423" s="17"/>
      <c r="I423" s="157"/>
      <c r="J423" s="17"/>
      <c r="K423" s="139"/>
      <c r="L423" s="53"/>
      <c r="M423" s="163"/>
    </row>
    <row r="424" spans="2:13" s="142" customFormat="1" x14ac:dyDescent="0.25">
      <c r="B424" s="1"/>
      <c r="C424" s="28"/>
      <c r="D424" s="10"/>
      <c r="E424" s="48" t="s">
        <v>219</v>
      </c>
      <c r="F424" s="1"/>
      <c r="G424" s="1"/>
      <c r="H424" s="17"/>
      <c r="I424" s="157"/>
      <c r="J424" s="53"/>
      <c r="K424" s="157"/>
      <c r="L424" s="53"/>
      <c r="M424" s="125"/>
    </row>
    <row r="425" spans="2:13" s="142" customFormat="1" x14ac:dyDescent="0.25">
      <c r="B425" s="1"/>
      <c r="C425" s="28"/>
      <c r="D425" s="21" t="s">
        <v>18</v>
      </c>
      <c r="E425" s="10" t="s">
        <v>244</v>
      </c>
      <c r="F425" s="1"/>
      <c r="G425" s="1"/>
      <c r="H425" s="17"/>
      <c r="I425" s="157"/>
      <c r="J425" s="53"/>
      <c r="K425" s="157"/>
      <c r="L425" s="53"/>
      <c r="M425" s="125"/>
    </row>
    <row r="426" spans="2:13" s="142" customFormat="1" x14ac:dyDescent="0.25">
      <c r="B426" s="1"/>
      <c r="C426" s="28"/>
      <c r="D426" s="220" t="s">
        <v>245</v>
      </c>
      <c r="E426" s="221"/>
      <c r="F426" s="1"/>
      <c r="G426" s="1"/>
      <c r="H426" s="17"/>
      <c r="I426" s="157"/>
      <c r="J426" s="53"/>
      <c r="K426" s="157"/>
      <c r="L426" s="53"/>
      <c r="M426" s="125"/>
    </row>
    <row r="427" spans="2:13" s="142" customFormat="1" x14ac:dyDescent="0.25">
      <c r="B427" s="1"/>
      <c r="C427" s="28"/>
      <c r="D427" s="10"/>
      <c r="E427" s="48" t="s">
        <v>219</v>
      </c>
      <c r="F427" s="1"/>
      <c r="G427" s="1"/>
      <c r="H427" s="17"/>
      <c r="I427" s="157"/>
      <c r="J427" s="53"/>
      <c r="K427" s="157"/>
      <c r="L427" s="53"/>
      <c r="M427" s="125"/>
    </row>
    <row r="428" spans="2:13" s="142" customFormat="1" x14ac:dyDescent="0.25">
      <c r="B428" s="1"/>
      <c r="C428" s="28"/>
      <c r="D428" s="21" t="s">
        <v>18</v>
      </c>
      <c r="E428" s="10" t="s">
        <v>246</v>
      </c>
      <c r="F428" s="1"/>
      <c r="G428" s="1"/>
      <c r="H428" s="17"/>
      <c r="I428" s="157"/>
      <c r="J428" s="53"/>
      <c r="K428" s="157"/>
      <c r="L428" s="53"/>
      <c r="M428" s="125"/>
    </row>
    <row r="429" spans="2:13" s="142" customFormat="1" x14ac:dyDescent="0.25">
      <c r="B429" s="1"/>
      <c r="C429" s="28"/>
      <c r="D429" s="21" t="s">
        <v>18</v>
      </c>
      <c r="E429" s="10" t="s">
        <v>247</v>
      </c>
      <c r="F429" s="1"/>
      <c r="G429" s="1"/>
      <c r="H429" s="17"/>
      <c r="I429" s="157"/>
      <c r="J429" s="53"/>
      <c r="K429" s="157"/>
      <c r="L429" s="53"/>
      <c r="M429" s="125"/>
    </row>
    <row r="430" spans="2:13" s="142" customFormat="1" x14ac:dyDescent="0.25">
      <c r="B430" s="1"/>
      <c r="C430" s="28"/>
      <c r="D430" s="21" t="s">
        <v>18</v>
      </c>
      <c r="E430" s="10" t="s">
        <v>248</v>
      </c>
      <c r="F430" s="1"/>
      <c r="G430" s="1"/>
      <c r="H430" s="17"/>
      <c r="I430" s="157"/>
      <c r="J430" s="53"/>
      <c r="K430" s="157"/>
      <c r="L430" s="53"/>
      <c r="M430" s="125"/>
    </row>
    <row r="431" spans="2:13" s="142" customFormat="1" x14ac:dyDescent="0.25">
      <c r="B431" s="1"/>
      <c r="C431" s="28"/>
      <c r="D431" s="220" t="s">
        <v>249</v>
      </c>
      <c r="E431" s="221"/>
      <c r="F431" s="1"/>
      <c r="G431" s="1"/>
      <c r="H431" s="17"/>
      <c r="I431" s="157"/>
      <c r="J431" s="53"/>
      <c r="K431" s="157"/>
      <c r="L431" s="53"/>
      <c r="M431" s="125"/>
    </row>
    <row r="432" spans="2:13" s="142" customFormat="1" x14ac:dyDescent="0.25">
      <c r="B432" s="1"/>
      <c r="C432" s="28"/>
      <c r="D432" s="10"/>
      <c r="E432" s="48" t="s">
        <v>219</v>
      </c>
      <c r="F432" s="1"/>
      <c r="G432" s="1"/>
      <c r="H432" s="17"/>
      <c r="I432" s="157"/>
      <c r="J432" s="53"/>
      <c r="K432" s="157"/>
      <c r="L432" s="53"/>
      <c r="M432" s="125"/>
    </row>
    <row r="433" spans="2:13" s="142" customFormat="1" x14ac:dyDescent="0.25">
      <c r="B433" s="1"/>
      <c r="C433" s="28"/>
      <c r="D433" s="21" t="s">
        <v>18</v>
      </c>
      <c r="E433" s="10" t="s">
        <v>250</v>
      </c>
      <c r="F433" s="1"/>
      <c r="G433" s="1"/>
      <c r="H433" s="17"/>
      <c r="I433" s="157"/>
      <c r="J433" s="53"/>
      <c r="K433" s="157"/>
      <c r="L433" s="53"/>
      <c r="M433" s="125"/>
    </row>
    <row r="434" spans="2:13" s="142" customFormat="1" x14ac:dyDescent="0.25">
      <c r="B434" s="1"/>
      <c r="C434" s="28"/>
      <c r="D434" s="21" t="s">
        <v>18</v>
      </c>
      <c r="E434" s="10" t="s">
        <v>251</v>
      </c>
      <c r="F434" s="1"/>
      <c r="G434" s="1"/>
      <c r="H434" s="17"/>
      <c r="I434" s="157"/>
      <c r="J434" s="53"/>
      <c r="K434" s="157"/>
      <c r="L434" s="53"/>
      <c r="M434" s="125"/>
    </row>
    <row r="435" spans="2:13" s="142" customFormat="1" x14ac:dyDescent="0.25">
      <c r="B435" s="1"/>
      <c r="C435" s="28"/>
      <c r="D435" s="21" t="s">
        <v>18</v>
      </c>
      <c r="E435" s="10" t="s">
        <v>252</v>
      </c>
      <c r="F435" s="1"/>
      <c r="G435" s="1"/>
      <c r="H435" s="17"/>
      <c r="I435" s="157"/>
      <c r="J435" s="53"/>
      <c r="K435" s="157"/>
      <c r="L435" s="53"/>
      <c r="M435" s="125"/>
    </row>
    <row r="436" spans="2:13" s="142" customFormat="1" x14ac:dyDescent="0.25">
      <c r="B436" s="1"/>
      <c r="C436" s="28"/>
      <c r="D436" s="21" t="s">
        <v>18</v>
      </c>
      <c r="E436" s="10" t="s">
        <v>253</v>
      </c>
      <c r="F436" s="1"/>
      <c r="G436" s="1"/>
      <c r="H436" s="17"/>
      <c r="I436" s="157"/>
      <c r="J436" s="53"/>
      <c r="K436" s="157"/>
      <c r="L436" s="53"/>
      <c r="M436" s="125"/>
    </row>
    <row r="437" spans="2:13" s="142" customFormat="1" x14ac:dyDescent="0.25">
      <c r="B437" s="1"/>
      <c r="C437" s="28"/>
      <c r="D437" s="21" t="s">
        <v>18</v>
      </c>
      <c r="E437" s="10" t="s">
        <v>254</v>
      </c>
      <c r="F437" s="1"/>
      <c r="G437" s="1"/>
      <c r="H437" s="17"/>
      <c r="I437" s="157"/>
      <c r="J437" s="53"/>
      <c r="K437" s="157"/>
      <c r="L437" s="53"/>
      <c r="M437" s="125"/>
    </row>
    <row r="438" spans="2:13" s="142" customFormat="1" x14ac:dyDescent="0.25">
      <c r="B438" s="1"/>
      <c r="C438" s="28"/>
      <c r="D438" s="220" t="s">
        <v>255</v>
      </c>
      <c r="E438" s="221"/>
      <c r="F438" s="1"/>
      <c r="G438" s="1"/>
      <c r="H438" s="17"/>
      <c r="I438" s="157"/>
      <c r="J438" s="53"/>
      <c r="K438" s="157"/>
      <c r="L438" s="53"/>
      <c r="M438" s="125"/>
    </row>
    <row r="439" spans="2:13" s="142" customFormat="1" x14ac:dyDescent="0.25">
      <c r="B439" s="1"/>
      <c r="C439" s="28"/>
      <c r="D439" s="10"/>
      <c r="E439" s="48" t="s">
        <v>219</v>
      </c>
      <c r="F439" s="1"/>
      <c r="G439" s="1"/>
      <c r="H439" s="17"/>
      <c r="I439" s="157"/>
      <c r="J439" s="53"/>
      <c r="K439" s="157"/>
      <c r="L439" s="53"/>
      <c r="M439" s="125"/>
    </row>
    <row r="440" spans="2:13" s="142" customFormat="1" x14ac:dyDescent="0.25">
      <c r="B440" s="1"/>
      <c r="C440" s="28"/>
      <c r="D440" s="21" t="s">
        <v>18</v>
      </c>
      <c r="E440" s="10" t="s">
        <v>256</v>
      </c>
      <c r="F440" s="1"/>
      <c r="G440" s="1"/>
      <c r="H440" s="17"/>
      <c r="I440" s="157"/>
      <c r="J440" s="53"/>
      <c r="K440" s="157"/>
      <c r="L440" s="53"/>
      <c r="M440" s="125"/>
    </row>
    <row r="441" spans="2:13" s="142" customFormat="1" x14ac:dyDescent="0.25">
      <c r="B441" s="1"/>
      <c r="C441" s="28"/>
      <c r="D441" s="21" t="s">
        <v>18</v>
      </c>
      <c r="E441" s="10" t="s">
        <v>254</v>
      </c>
      <c r="F441" s="1"/>
      <c r="G441" s="1"/>
      <c r="H441" s="17"/>
      <c r="I441" s="157"/>
      <c r="J441" s="53"/>
      <c r="K441" s="157"/>
      <c r="L441" s="53"/>
      <c r="M441" s="125"/>
    </row>
    <row r="442" spans="2:13" s="142" customFormat="1" x14ac:dyDescent="0.25">
      <c r="B442" s="1"/>
      <c r="C442" s="28"/>
      <c r="D442" s="21" t="s">
        <v>18</v>
      </c>
      <c r="E442" s="10" t="s">
        <v>257</v>
      </c>
      <c r="F442" s="1"/>
      <c r="G442" s="1"/>
      <c r="H442" s="17"/>
      <c r="I442" s="157"/>
      <c r="J442" s="53"/>
      <c r="K442" s="157"/>
      <c r="L442" s="53"/>
      <c r="M442" s="125"/>
    </row>
    <row r="443" spans="2:13" s="142" customFormat="1" x14ac:dyDescent="0.25">
      <c r="B443" s="1"/>
      <c r="C443" s="28"/>
      <c r="D443" s="21" t="s">
        <v>18</v>
      </c>
      <c r="E443" s="10" t="s">
        <v>258</v>
      </c>
      <c r="F443" s="1"/>
      <c r="G443" s="1"/>
      <c r="H443" s="17"/>
      <c r="I443" s="157"/>
      <c r="J443" s="53"/>
      <c r="K443" s="157"/>
      <c r="L443" s="53"/>
      <c r="M443" s="125"/>
    </row>
    <row r="444" spans="2:13" s="142" customFormat="1" x14ac:dyDescent="0.25">
      <c r="B444" s="1"/>
      <c r="C444" s="28"/>
      <c r="D444" s="220" t="s">
        <v>259</v>
      </c>
      <c r="E444" s="221"/>
      <c r="F444" s="1"/>
      <c r="G444" s="1"/>
      <c r="H444" s="17"/>
      <c r="I444" s="157"/>
      <c r="J444" s="53"/>
      <c r="K444" s="157"/>
      <c r="L444" s="53"/>
      <c r="M444" s="125"/>
    </row>
    <row r="445" spans="2:13" s="142" customFormat="1" x14ac:dyDescent="0.25">
      <c r="B445" s="1"/>
      <c r="C445" s="28"/>
      <c r="D445" s="10"/>
      <c r="E445" s="48" t="s">
        <v>219</v>
      </c>
      <c r="F445" s="1"/>
      <c r="G445" s="1"/>
      <c r="H445" s="17"/>
      <c r="I445" s="157"/>
      <c r="J445" s="53"/>
      <c r="K445" s="157"/>
      <c r="L445" s="53"/>
      <c r="M445" s="125"/>
    </row>
    <row r="446" spans="2:13" s="142" customFormat="1" x14ac:dyDescent="0.25">
      <c r="B446" s="1"/>
      <c r="C446" s="28"/>
      <c r="D446" s="21" t="s">
        <v>18</v>
      </c>
      <c r="E446" s="10" t="s">
        <v>260</v>
      </c>
      <c r="F446" s="1"/>
      <c r="G446" s="1"/>
      <c r="H446" s="17"/>
      <c r="I446" s="157"/>
      <c r="J446" s="53"/>
      <c r="K446" s="157"/>
      <c r="L446" s="53"/>
      <c r="M446" s="125"/>
    </row>
    <row r="447" spans="2:13" s="142" customFormat="1" x14ac:dyDescent="0.25">
      <c r="B447" s="1"/>
      <c r="C447" s="28"/>
      <c r="D447" s="21" t="s">
        <v>18</v>
      </c>
      <c r="E447" s="10" t="s">
        <v>261</v>
      </c>
      <c r="F447" s="1"/>
      <c r="G447" s="1"/>
      <c r="H447" s="17"/>
      <c r="I447" s="157"/>
      <c r="J447" s="53"/>
      <c r="K447" s="157"/>
      <c r="L447" s="53"/>
      <c r="M447" s="125"/>
    </row>
    <row r="448" spans="2:13" x14ac:dyDescent="0.25">
      <c r="B448" s="69"/>
      <c r="C448" s="232" t="s">
        <v>108</v>
      </c>
      <c r="D448" s="233"/>
      <c r="E448" s="234"/>
      <c r="F448" s="69">
        <v>1</v>
      </c>
      <c r="G448" s="69" t="s">
        <v>29</v>
      </c>
      <c r="H448" s="70">
        <v>127500000</v>
      </c>
      <c r="I448" s="156">
        <f t="shared" si="74"/>
        <v>127500000</v>
      </c>
      <c r="J448" s="17">
        <f t="shared" ref="J448" si="77">H448</f>
        <v>127500000</v>
      </c>
      <c r="K448" s="139">
        <f t="shared" ref="K448" si="78">J448*F448</f>
        <v>127500000</v>
      </c>
      <c r="L448" s="53">
        <f>I448-K448</f>
        <v>0</v>
      </c>
      <c r="M448" s="164"/>
    </row>
    <row r="449" spans="2:13" s="142" customFormat="1" x14ac:dyDescent="0.25">
      <c r="B449" s="1"/>
      <c r="C449" s="28"/>
      <c r="D449" s="48" t="s">
        <v>262</v>
      </c>
      <c r="E449" s="10"/>
      <c r="F449" s="1"/>
      <c r="G449" s="1"/>
      <c r="H449" s="17"/>
      <c r="I449" s="157"/>
      <c r="J449" s="53"/>
      <c r="K449" s="157"/>
      <c r="L449" s="53"/>
      <c r="M449" s="125"/>
    </row>
    <row r="450" spans="2:13" s="142" customFormat="1" x14ac:dyDescent="0.25">
      <c r="B450" s="1"/>
      <c r="C450" s="28"/>
      <c r="D450" s="10"/>
      <c r="E450" s="48" t="s">
        <v>219</v>
      </c>
      <c r="F450" s="1"/>
      <c r="G450" s="1"/>
      <c r="H450" s="17"/>
      <c r="I450" s="157"/>
      <c r="J450" s="53"/>
      <c r="K450" s="157"/>
      <c r="L450" s="53"/>
      <c r="M450" s="125"/>
    </row>
    <row r="451" spans="2:13" s="142" customFormat="1" x14ac:dyDescent="0.25">
      <c r="B451" s="1"/>
      <c r="C451" s="28"/>
      <c r="D451" s="21" t="s">
        <v>18</v>
      </c>
      <c r="E451" s="10" t="s">
        <v>263</v>
      </c>
      <c r="F451" s="1"/>
      <c r="G451" s="1"/>
      <c r="H451" s="17"/>
      <c r="I451" s="157"/>
      <c r="J451" s="53"/>
      <c r="K451" s="157"/>
      <c r="L451" s="53"/>
      <c r="M451" s="125"/>
    </row>
    <row r="452" spans="2:13" s="142" customFormat="1" x14ac:dyDescent="0.25">
      <c r="B452" s="1"/>
      <c r="C452" s="28"/>
      <c r="D452" s="21" t="s">
        <v>18</v>
      </c>
      <c r="E452" s="10" t="s">
        <v>264</v>
      </c>
      <c r="F452" s="1"/>
      <c r="G452" s="1"/>
      <c r="H452" s="17"/>
      <c r="I452" s="157"/>
      <c r="J452" s="53"/>
      <c r="K452" s="157"/>
      <c r="L452" s="53"/>
      <c r="M452" s="125"/>
    </row>
    <row r="453" spans="2:13" s="142" customFormat="1" x14ac:dyDescent="0.25">
      <c r="B453" s="1"/>
      <c r="C453" s="28"/>
      <c r="D453" s="21" t="s">
        <v>18</v>
      </c>
      <c r="E453" s="10" t="s">
        <v>265</v>
      </c>
      <c r="F453" s="1"/>
      <c r="G453" s="1"/>
      <c r="H453" s="17"/>
      <c r="I453" s="157"/>
      <c r="J453" s="53"/>
      <c r="K453" s="157"/>
      <c r="L453" s="53"/>
      <c r="M453" s="125"/>
    </row>
    <row r="454" spans="2:13" s="142" customFormat="1" x14ac:dyDescent="0.25">
      <c r="B454" s="1"/>
      <c r="C454" s="28"/>
      <c r="D454" s="48" t="s">
        <v>266</v>
      </c>
      <c r="E454" s="48"/>
      <c r="F454" s="1"/>
      <c r="G454" s="1"/>
      <c r="H454" s="17"/>
      <c r="I454" s="157"/>
      <c r="J454" s="53"/>
      <c r="K454" s="157"/>
      <c r="L454" s="53"/>
      <c r="M454" s="125"/>
    </row>
    <row r="455" spans="2:13" s="142" customFormat="1" x14ac:dyDescent="0.25">
      <c r="B455" s="1"/>
      <c r="C455" s="28"/>
      <c r="D455" s="10"/>
      <c r="E455" s="48" t="s">
        <v>267</v>
      </c>
      <c r="F455" s="1"/>
      <c r="G455" s="1"/>
      <c r="H455" s="17"/>
      <c r="I455" s="157"/>
      <c r="J455" s="53"/>
      <c r="K455" s="157"/>
      <c r="L455" s="53"/>
      <c r="M455" s="125"/>
    </row>
    <row r="456" spans="2:13" s="142" customFormat="1" x14ac:dyDescent="0.25">
      <c r="B456" s="1"/>
      <c r="C456" s="28"/>
      <c r="D456" s="21" t="s">
        <v>18</v>
      </c>
      <c r="E456" s="10" t="s">
        <v>268</v>
      </c>
      <c r="F456" s="1"/>
      <c r="G456" s="1"/>
      <c r="H456" s="17"/>
      <c r="I456" s="157"/>
      <c r="J456" s="53"/>
      <c r="K456" s="157"/>
      <c r="L456" s="53"/>
      <c r="M456" s="125"/>
    </row>
    <row r="457" spans="2:13" s="142" customFormat="1" x14ac:dyDescent="0.25">
      <c r="B457" s="1"/>
      <c r="C457" s="28"/>
      <c r="D457" s="21" t="s">
        <v>18</v>
      </c>
      <c r="E457" s="10" t="s">
        <v>269</v>
      </c>
      <c r="F457" s="1"/>
      <c r="G457" s="1"/>
      <c r="H457" s="17"/>
      <c r="I457" s="157"/>
      <c r="J457" s="53"/>
      <c r="K457" s="157"/>
      <c r="L457" s="53"/>
      <c r="M457" s="125"/>
    </row>
    <row r="458" spans="2:13" s="142" customFormat="1" x14ac:dyDescent="0.25">
      <c r="B458" s="1"/>
      <c r="C458" s="28"/>
      <c r="D458" s="48" t="s">
        <v>270</v>
      </c>
      <c r="E458" s="10"/>
      <c r="F458" s="1"/>
      <c r="G458" s="1"/>
      <c r="H458" s="17"/>
      <c r="I458" s="157"/>
      <c r="J458" s="53"/>
      <c r="K458" s="157"/>
      <c r="L458" s="53"/>
      <c r="M458" s="125"/>
    </row>
    <row r="459" spans="2:13" s="142" customFormat="1" x14ac:dyDescent="0.25">
      <c r="B459" s="1"/>
      <c r="C459" s="28"/>
      <c r="D459" s="10"/>
      <c r="E459" s="48" t="s">
        <v>219</v>
      </c>
      <c r="F459" s="1"/>
      <c r="G459" s="1"/>
      <c r="H459" s="17"/>
      <c r="I459" s="157"/>
      <c r="J459" s="53"/>
      <c r="K459" s="157"/>
      <c r="L459" s="53"/>
      <c r="M459" s="125"/>
    </row>
    <row r="460" spans="2:13" s="142" customFormat="1" x14ac:dyDescent="0.25">
      <c r="B460" s="1"/>
      <c r="C460" s="28"/>
      <c r="D460" s="21" t="s">
        <v>18</v>
      </c>
      <c r="E460" s="10" t="s">
        <v>271</v>
      </c>
      <c r="F460" s="1"/>
      <c r="G460" s="1"/>
      <c r="H460" s="17"/>
      <c r="I460" s="157"/>
      <c r="J460" s="53"/>
      <c r="K460" s="157"/>
      <c r="L460" s="53"/>
      <c r="M460" s="125"/>
    </row>
    <row r="461" spans="2:13" s="142" customFormat="1" x14ac:dyDescent="0.25">
      <c r="B461" s="1"/>
      <c r="C461" s="28"/>
      <c r="D461" s="48" t="s">
        <v>272</v>
      </c>
      <c r="E461" s="48"/>
      <c r="F461" s="1"/>
      <c r="G461" s="1"/>
      <c r="H461" s="17"/>
      <c r="I461" s="157"/>
      <c r="J461" s="53"/>
      <c r="K461" s="157"/>
      <c r="L461" s="53"/>
      <c r="M461" s="125"/>
    </row>
    <row r="462" spans="2:13" s="142" customFormat="1" x14ac:dyDescent="0.25">
      <c r="B462" s="1"/>
      <c r="C462" s="28"/>
      <c r="D462" s="10"/>
      <c r="E462" s="48" t="s">
        <v>219</v>
      </c>
      <c r="F462" s="1"/>
      <c r="G462" s="1"/>
      <c r="H462" s="17"/>
      <c r="I462" s="157"/>
      <c r="J462" s="53"/>
      <c r="K462" s="157"/>
      <c r="L462" s="53"/>
      <c r="M462" s="125"/>
    </row>
    <row r="463" spans="2:13" s="142" customFormat="1" x14ac:dyDescent="0.25">
      <c r="B463" s="1"/>
      <c r="C463" s="28"/>
      <c r="D463" s="21" t="s">
        <v>18</v>
      </c>
      <c r="E463" s="10" t="s">
        <v>273</v>
      </c>
      <c r="F463" s="1"/>
      <c r="G463" s="1"/>
      <c r="H463" s="17"/>
      <c r="I463" s="157"/>
      <c r="J463" s="53"/>
      <c r="K463" s="157"/>
      <c r="L463" s="53"/>
      <c r="M463" s="125"/>
    </row>
    <row r="464" spans="2:13" x14ac:dyDescent="0.25">
      <c r="B464" s="69"/>
      <c r="C464" s="232" t="s">
        <v>116</v>
      </c>
      <c r="D464" s="233"/>
      <c r="E464" s="234"/>
      <c r="F464" s="69">
        <v>1</v>
      </c>
      <c r="G464" s="69" t="s">
        <v>29</v>
      </c>
      <c r="H464" s="70">
        <v>112500000</v>
      </c>
      <c r="I464" s="156">
        <f t="shared" ref="I464:I515" si="79">H464*F464</f>
        <v>112500000</v>
      </c>
      <c r="J464" s="17">
        <f t="shared" ref="J464" si="80">H464</f>
        <v>112500000</v>
      </c>
      <c r="K464" s="218">
        <f t="shared" ref="K464" si="81">I464</f>
        <v>112500000</v>
      </c>
      <c r="L464" s="53">
        <f>I464-K464</f>
        <v>0</v>
      </c>
      <c r="M464" s="164"/>
    </row>
    <row r="465" spans="2:13" x14ac:dyDescent="0.25">
      <c r="B465" s="1"/>
      <c r="C465" s="50"/>
      <c r="D465" s="51"/>
      <c r="E465" s="48" t="s">
        <v>219</v>
      </c>
      <c r="F465" s="1"/>
      <c r="G465" s="1"/>
      <c r="H465" s="17"/>
      <c r="I465" s="157"/>
      <c r="J465" s="53"/>
      <c r="K465" s="157"/>
      <c r="L465" s="53"/>
      <c r="M465" s="163"/>
    </row>
    <row r="466" spans="2:13" s="142" customFormat="1" x14ac:dyDescent="0.25">
      <c r="B466" s="1"/>
      <c r="C466" s="28"/>
      <c r="D466" s="21" t="s">
        <v>18</v>
      </c>
      <c r="E466" s="10" t="s">
        <v>274</v>
      </c>
      <c r="F466" s="1"/>
      <c r="G466" s="1"/>
      <c r="H466" s="17"/>
      <c r="I466" s="157"/>
      <c r="J466" s="53"/>
      <c r="K466" s="157"/>
      <c r="L466" s="53"/>
      <c r="M466" s="125"/>
    </row>
    <row r="467" spans="2:13" s="142" customFormat="1" x14ac:dyDescent="0.25">
      <c r="B467" s="1"/>
      <c r="C467" s="28"/>
      <c r="D467" s="21" t="s">
        <v>18</v>
      </c>
      <c r="E467" s="10" t="s">
        <v>275</v>
      </c>
      <c r="F467" s="1"/>
      <c r="G467" s="1"/>
      <c r="H467" s="17"/>
      <c r="I467" s="157"/>
      <c r="J467" s="53"/>
      <c r="K467" s="157"/>
      <c r="L467" s="53"/>
      <c r="M467" s="125"/>
    </row>
    <row r="468" spans="2:13" s="142" customFormat="1" x14ac:dyDescent="0.25">
      <c r="B468" s="1"/>
      <c r="C468" s="28"/>
      <c r="D468" s="21" t="s">
        <v>18</v>
      </c>
      <c r="E468" s="10" t="s">
        <v>276</v>
      </c>
      <c r="F468" s="1"/>
      <c r="G468" s="1"/>
      <c r="H468" s="17"/>
      <c r="I468" s="157"/>
      <c r="J468" s="53"/>
      <c r="K468" s="157"/>
      <c r="L468" s="53"/>
      <c r="M468" s="125"/>
    </row>
    <row r="469" spans="2:13" x14ac:dyDescent="0.25">
      <c r="B469" s="63"/>
      <c r="C469" s="89"/>
      <c r="D469" s="100"/>
      <c r="E469" s="81"/>
      <c r="F469" s="120"/>
      <c r="G469" s="120"/>
      <c r="H469" s="107"/>
      <c r="I469" s="159"/>
      <c r="J469" s="107"/>
      <c r="K469" s="159"/>
      <c r="L469" s="107"/>
      <c r="M469" s="165"/>
    </row>
    <row r="470" spans="2:13" x14ac:dyDescent="0.25">
      <c r="B470" s="57">
        <v>25</v>
      </c>
      <c r="C470" s="58" t="s">
        <v>109</v>
      </c>
      <c r="D470" s="106"/>
      <c r="E470" s="68"/>
      <c r="F470" s="121"/>
      <c r="G470" s="121"/>
      <c r="H470" s="80"/>
      <c r="I470" s="156"/>
      <c r="J470" s="80"/>
      <c r="K470" s="156"/>
      <c r="L470" s="80"/>
      <c r="M470" s="164"/>
    </row>
    <row r="471" spans="2:13" x14ac:dyDescent="0.25">
      <c r="B471" s="1"/>
      <c r="C471" s="13"/>
      <c r="D471" s="220" t="s">
        <v>277</v>
      </c>
      <c r="E471" s="221"/>
      <c r="F471" s="1">
        <v>1</v>
      </c>
      <c r="G471" s="1" t="s">
        <v>29</v>
      </c>
      <c r="H471" s="17">
        <v>65000000</v>
      </c>
      <c r="I471" s="157">
        <f t="shared" si="79"/>
        <v>65000000</v>
      </c>
      <c r="J471" s="17">
        <f t="shared" ref="J471" si="82">H471</f>
        <v>65000000</v>
      </c>
      <c r="K471" s="218">
        <f t="shared" ref="K471" si="83">I471</f>
        <v>65000000</v>
      </c>
      <c r="L471" s="53">
        <f>I471-K471</f>
        <v>0</v>
      </c>
      <c r="M471" s="163"/>
    </row>
    <row r="472" spans="2:13" x14ac:dyDescent="0.25">
      <c r="B472" s="1"/>
      <c r="C472" s="13"/>
      <c r="D472" s="48"/>
      <c r="E472" s="31" t="s">
        <v>359</v>
      </c>
      <c r="F472" s="1"/>
      <c r="G472" s="30"/>
      <c r="H472" s="17"/>
      <c r="I472" s="157"/>
      <c r="J472" s="53"/>
      <c r="K472" s="157"/>
      <c r="L472" s="53"/>
      <c r="M472" s="163"/>
    </row>
    <row r="473" spans="2:13" s="142" customFormat="1" x14ac:dyDescent="0.25">
      <c r="B473" s="1"/>
      <c r="C473" s="19"/>
      <c r="D473" s="10"/>
      <c r="E473" s="31" t="s">
        <v>350</v>
      </c>
      <c r="F473" s="1"/>
      <c r="G473" s="30"/>
      <c r="H473" s="17"/>
      <c r="I473" s="157"/>
      <c r="J473" s="53"/>
      <c r="K473" s="157"/>
      <c r="L473" s="53"/>
      <c r="M473" s="125"/>
    </row>
    <row r="474" spans="2:13" s="142" customFormat="1" x14ac:dyDescent="0.25">
      <c r="B474" s="1"/>
      <c r="C474" s="19"/>
      <c r="D474" s="10"/>
      <c r="E474" s="31" t="s">
        <v>360</v>
      </c>
      <c r="F474" s="1"/>
      <c r="G474" s="30"/>
      <c r="H474" s="17"/>
      <c r="I474" s="157"/>
      <c r="J474" s="53"/>
      <c r="K474" s="157"/>
      <c r="L474" s="53"/>
      <c r="M474" s="125"/>
    </row>
    <row r="475" spans="2:13" s="142" customFormat="1" x14ac:dyDescent="0.25">
      <c r="B475" s="1"/>
      <c r="C475" s="19"/>
      <c r="D475" s="10"/>
      <c r="E475" s="31" t="s">
        <v>354</v>
      </c>
      <c r="F475" s="1"/>
      <c r="G475" s="30"/>
      <c r="H475" s="17"/>
      <c r="I475" s="157"/>
      <c r="J475" s="53"/>
      <c r="K475" s="157"/>
      <c r="L475" s="53"/>
      <c r="M475" s="125"/>
    </row>
    <row r="476" spans="2:13" s="142" customFormat="1" x14ac:dyDescent="0.25">
      <c r="B476" s="1"/>
      <c r="C476" s="19"/>
      <c r="D476" s="10"/>
      <c r="E476" s="31" t="s">
        <v>351</v>
      </c>
      <c r="F476" s="1"/>
      <c r="G476" s="30"/>
      <c r="H476" s="17"/>
      <c r="I476" s="157"/>
      <c r="J476" s="53"/>
      <c r="K476" s="157"/>
      <c r="L476" s="53"/>
      <c r="M476" s="125"/>
    </row>
    <row r="477" spans="2:13" s="142" customFormat="1" x14ac:dyDescent="0.25">
      <c r="B477" s="1"/>
      <c r="C477" s="19"/>
      <c r="D477" s="10"/>
      <c r="E477" s="31" t="s">
        <v>345</v>
      </c>
      <c r="F477" s="1"/>
      <c r="G477" s="30"/>
      <c r="H477" s="17"/>
      <c r="I477" s="157"/>
      <c r="J477" s="53"/>
      <c r="K477" s="157"/>
      <c r="L477" s="53"/>
      <c r="M477" s="125"/>
    </row>
    <row r="478" spans="2:13" s="142" customFormat="1" x14ac:dyDescent="0.25">
      <c r="B478" s="1"/>
      <c r="C478" s="19"/>
      <c r="D478" s="10"/>
      <c r="E478" s="31" t="s">
        <v>366</v>
      </c>
      <c r="F478" s="1"/>
      <c r="G478" s="30"/>
      <c r="H478" s="17"/>
      <c r="I478" s="157"/>
      <c r="J478" s="53"/>
      <c r="K478" s="157"/>
      <c r="L478" s="53"/>
      <c r="M478" s="125"/>
    </row>
    <row r="479" spans="2:13" s="142" customFormat="1" x14ac:dyDescent="0.25">
      <c r="B479" s="63"/>
      <c r="C479" s="64"/>
      <c r="D479" s="119"/>
      <c r="E479" s="119"/>
      <c r="F479" s="63"/>
      <c r="G479" s="122"/>
      <c r="H479" s="67"/>
      <c r="I479" s="159"/>
      <c r="J479" s="107"/>
      <c r="K479" s="159"/>
      <c r="L479" s="107"/>
      <c r="M479" s="166"/>
    </row>
    <row r="480" spans="2:13" x14ac:dyDescent="0.25">
      <c r="B480" s="69"/>
      <c r="C480" s="58"/>
      <c r="D480" s="222" t="s">
        <v>278</v>
      </c>
      <c r="E480" s="223"/>
      <c r="F480" s="69">
        <v>6</v>
      </c>
      <c r="G480" s="123" t="s">
        <v>29</v>
      </c>
      <c r="H480" s="70">
        <v>55000000</v>
      </c>
      <c r="I480" s="156">
        <f t="shared" si="79"/>
        <v>330000000</v>
      </c>
      <c r="J480" s="17">
        <f t="shared" ref="J480" si="84">H480</f>
        <v>55000000</v>
      </c>
      <c r="K480" s="218">
        <f t="shared" ref="K480" si="85">I480</f>
        <v>330000000</v>
      </c>
      <c r="L480" s="53">
        <f>I480-K480</f>
        <v>0</v>
      </c>
      <c r="M480" s="167"/>
    </row>
    <row r="481" spans="2:13" x14ac:dyDescent="0.25">
      <c r="B481" s="1"/>
      <c r="C481" s="13"/>
      <c r="D481" s="5"/>
      <c r="E481" s="31" t="s">
        <v>356</v>
      </c>
      <c r="F481" s="2"/>
      <c r="G481" s="29"/>
      <c r="H481" s="53"/>
      <c r="I481" s="157"/>
      <c r="J481" s="53"/>
      <c r="K481" s="157"/>
      <c r="L481" s="53"/>
      <c r="M481" s="163"/>
    </row>
    <row r="482" spans="2:13" x14ac:dyDescent="0.25">
      <c r="B482" s="1"/>
      <c r="C482" s="13"/>
      <c r="D482" s="5"/>
      <c r="E482" s="31" t="s">
        <v>350</v>
      </c>
      <c r="F482" s="2"/>
      <c r="G482" s="29"/>
      <c r="H482" s="53"/>
      <c r="I482" s="157"/>
      <c r="J482" s="53"/>
      <c r="K482" s="157"/>
      <c r="L482" s="53"/>
      <c r="M482" s="163"/>
    </row>
    <row r="483" spans="2:13" x14ac:dyDescent="0.25">
      <c r="B483" s="1"/>
      <c r="C483" s="13"/>
      <c r="D483" s="5"/>
      <c r="E483" s="31" t="s">
        <v>360</v>
      </c>
      <c r="F483" s="2"/>
      <c r="G483" s="29"/>
      <c r="H483" s="53"/>
      <c r="I483" s="157"/>
      <c r="J483" s="53"/>
      <c r="K483" s="157"/>
      <c r="L483" s="53"/>
      <c r="M483" s="163"/>
    </row>
    <row r="484" spans="2:13" x14ac:dyDescent="0.25">
      <c r="B484" s="1"/>
      <c r="C484" s="13"/>
      <c r="D484" s="5"/>
      <c r="E484" s="31" t="s">
        <v>353</v>
      </c>
      <c r="F484" s="2"/>
      <c r="G484" s="29"/>
      <c r="H484" s="53"/>
      <c r="I484" s="157"/>
      <c r="J484" s="53"/>
      <c r="K484" s="157"/>
      <c r="L484" s="53"/>
      <c r="M484" s="163"/>
    </row>
    <row r="485" spans="2:13" x14ac:dyDescent="0.25">
      <c r="B485" s="1"/>
      <c r="C485" s="13"/>
      <c r="D485" s="5"/>
      <c r="E485" s="31" t="s">
        <v>351</v>
      </c>
      <c r="F485" s="2"/>
      <c r="G485" s="29"/>
      <c r="H485" s="53"/>
      <c r="I485" s="157"/>
      <c r="J485" s="53"/>
      <c r="K485" s="157"/>
      <c r="L485" s="53"/>
      <c r="M485" s="163"/>
    </row>
    <row r="486" spans="2:13" x14ac:dyDescent="0.25">
      <c r="B486" s="1"/>
      <c r="C486" s="13"/>
      <c r="D486" s="5"/>
      <c r="E486" s="31" t="s">
        <v>345</v>
      </c>
      <c r="F486" s="2"/>
      <c r="G486" s="29"/>
      <c r="H486" s="53"/>
      <c r="I486" s="157"/>
      <c r="J486" s="53"/>
      <c r="K486" s="157"/>
      <c r="L486" s="53"/>
      <c r="M486" s="163"/>
    </row>
    <row r="487" spans="2:13" x14ac:dyDescent="0.25">
      <c r="B487" s="1"/>
      <c r="C487" s="13"/>
      <c r="D487" s="5"/>
      <c r="E487" s="31" t="s">
        <v>366</v>
      </c>
      <c r="F487" s="2"/>
      <c r="G487" s="29"/>
      <c r="H487" s="53"/>
      <c r="I487" s="157"/>
      <c r="J487" s="53"/>
      <c r="K487" s="157"/>
      <c r="L487" s="53"/>
      <c r="M487" s="163"/>
    </row>
    <row r="488" spans="2:13" x14ac:dyDescent="0.25">
      <c r="B488" s="63"/>
      <c r="C488" s="89"/>
      <c r="D488" s="100"/>
      <c r="E488" s="81"/>
      <c r="F488" s="81"/>
      <c r="G488" s="120"/>
      <c r="H488" s="107"/>
      <c r="I488" s="159"/>
      <c r="J488" s="107"/>
      <c r="K488" s="159"/>
      <c r="L488" s="107"/>
      <c r="M488" s="165"/>
    </row>
    <row r="489" spans="2:13" x14ac:dyDescent="0.25">
      <c r="B489" s="69"/>
      <c r="C489" s="58"/>
      <c r="D489" s="222" t="s">
        <v>279</v>
      </c>
      <c r="E489" s="223"/>
      <c r="F489" s="123">
        <v>1</v>
      </c>
      <c r="G489" s="69" t="s">
        <v>29</v>
      </c>
      <c r="H489" s="70">
        <v>35000000</v>
      </c>
      <c r="I489" s="156">
        <f t="shared" si="79"/>
        <v>35000000</v>
      </c>
      <c r="J489" s="17">
        <f t="shared" ref="J489" si="86">H489</f>
        <v>35000000</v>
      </c>
      <c r="K489" s="218">
        <f t="shared" ref="K489" si="87">I489</f>
        <v>35000000</v>
      </c>
      <c r="L489" s="53">
        <f>I489-K489</f>
        <v>0</v>
      </c>
      <c r="M489" s="164"/>
    </row>
    <row r="490" spans="2:13" x14ac:dyDescent="0.25">
      <c r="B490" s="1"/>
      <c r="C490" s="13"/>
      <c r="D490" s="8" t="s">
        <v>18</v>
      </c>
      <c r="E490" s="49" t="s">
        <v>280</v>
      </c>
      <c r="F490" s="30"/>
      <c r="G490" s="1"/>
      <c r="H490" s="17"/>
      <c r="I490" s="157"/>
      <c r="J490" s="53"/>
      <c r="K490" s="157"/>
      <c r="L490" s="53"/>
      <c r="M490" s="163"/>
    </row>
    <row r="491" spans="2:13" s="142" customFormat="1" x14ac:dyDescent="0.25">
      <c r="B491" s="1"/>
      <c r="C491" s="19"/>
      <c r="D491" s="10"/>
      <c r="E491" s="31" t="s">
        <v>281</v>
      </c>
      <c r="F491" s="30"/>
      <c r="G491" s="1"/>
      <c r="H491" s="17"/>
      <c r="I491" s="157"/>
      <c r="J491" s="53"/>
      <c r="K491" s="157"/>
      <c r="L491" s="53"/>
      <c r="M491" s="125"/>
    </row>
    <row r="492" spans="2:13" s="142" customFormat="1" x14ac:dyDescent="0.25">
      <c r="B492" s="1"/>
      <c r="C492" s="19"/>
      <c r="D492" s="10"/>
      <c r="E492" s="31" t="s">
        <v>282</v>
      </c>
      <c r="F492" s="30"/>
      <c r="G492" s="1"/>
      <c r="H492" s="17"/>
      <c r="I492" s="157"/>
      <c r="J492" s="53"/>
      <c r="K492" s="157"/>
      <c r="L492" s="53"/>
      <c r="M492" s="125"/>
    </row>
    <row r="493" spans="2:13" s="142" customFormat="1" x14ac:dyDescent="0.25">
      <c r="B493" s="1"/>
      <c r="C493" s="19"/>
      <c r="D493" s="10"/>
      <c r="E493" s="31" t="s">
        <v>283</v>
      </c>
      <c r="F493" s="30"/>
      <c r="G493" s="1"/>
      <c r="H493" s="17"/>
      <c r="I493" s="157"/>
      <c r="J493" s="53"/>
      <c r="K493" s="157"/>
      <c r="L493" s="53"/>
      <c r="M493" s="125"/>
    </row>
    <row r="494" spans="2:13" s="142" customFormat="1" x14ac:dyDescent="0.25">
      <c r="B494" s="1"/>
      <c r="C494" s="19"/>
      <c r="D494" s="10"/>
      <c r="E494" s="31" t="s">
        <v>284</v>
      </c>
      <c r="F494" s="30"/>
      <c r="G494" s="1"/>
      <c r="H494" s="17"/>
      <c r="I494" s="157"/>
      <c r="J494" s="53"/>
      <c r="K494" s="157"/>
      <c r="L494" s="53"/>
      <c r="M494" s="125"/>
    </row>
    <row r="495" spans="2:13" s="142" customFormat="1" x14ac:dyDescent="0.25">
      <c r="B495" s="1"/>
      <c r="C495" s="19"/>
      <c r="D495" s="10"/>
      <c r="E495" s="31" t="s">
        <v>285</v>
      </c>
      <c r="F495" s="30"/>
      <c r="G495" s="1"/>
      <c r="H495" s="17"/>
      <c r="I495" s="157"/>
      <c r="J495" s="53"/>
      <c r="K495" s="157"/>
      <c r="L495" s="53"/>
      <c r="M495" s="125"/>
    </row>
    <row r="496" spans="2:13" s="142" customFormat="1" x14ac:dyDescent="0.25">
      <c r="B496" s="1"/>
      <c r="C496" s="19"/>
      <c r="D496" s="10"/>
      <c r="E496" s="31" t="s">
        <v>286</v>
      </c>
      <c r="F496" s="30"/>
      <c r="G496" s="1"/>
      <c r="H496" s="17"/>
      <c r="I496" s="157"/>
      <c r="J496" s="53"/>
      <c r="K496" s="157"/>
      <c r="L496" s="53"/>
      <c r="M496" s="125"/>
    </row>
    <row r="497" spans="2:13" s="142" customFormat="1" x14ac:dyDescent="0.25">
      <c r="B497" s="1"/>
      <c r="C497" s="19"/>
      <c r="D497" s="10"/>
      <c r="E497" s="31" t="s">
        <v>344</v>
      </c>
      <c r="F497" s="30"/>
      <c r="G497" s="1"/>
      <c r="H497" s="17"/>
      <c r="I497" s="157"/>
      <c r="J497" s="53"/>
      <c r="K497" s="157"/>
      <c r="L497" s="53"/>
      <c r="M497" s="125"/>
    </row>
    <row r="498" spans="2:13" s="142" customFormat="1" x14ac:dyDescent="0.25">
      <c r="B498" s="1"/>
      <c r="C498" s="19"/>
      <c r="D498" s="10"/>
      <c r="E498" s="31" t="s">
        <v>287</v>
      </c>
      <c r="F498" s="30"/>
      <c r="G498" s="1"/>
      <c r="H498" s="17"/>
      <c r="I498" s="157"/>
      <c r="J498" s="53"/>
      <c r="K498" s="157"/>
      <c r="L498" s="53"/>
      <c r="M498" s="125"/>
    </row>
    <row r="499" spans="2:13" s="142" customFormat="1" x14ac:dyDescent="0.25">
      <c r="B499" s="1"/>
      <c r="C499" s="19"/>
      <c r="D499" s="10"/>
      <c r="E499" s="31" t="s">
        <v>288</v>
      </c>
      <c r="F499" s="30"/>
      <c r="G499" s="1"/>
      <c r="H499" s="17"/>
      <c r="I499" s="157"/>
      <c r="J499" s="53"/>
      <c r="K499" s="157"/>
      <c r="L499" s="53"/>
      <c r="M499" s="125"/>
    </row>
    <row r="500" spans="2:13" s="142" customFormat="1" x14ac:dyDescent="0.25">
      <c r="B500" s="1"/>
      <c r="C500" s="19"/>
      <c r="D500" s="10"/>
      <c r="E500" s="31" t="s">
        <v>289</v>
      </c>
      <c r="F500" s="30"/>
      <c r="G500" s="1"/>
      <c r="H500" s="17"/>
      <c r="I500" s="157"/>
      <c r="J500" s="53"/>
      <c r="K500" s="157"/>
      <c r="L500" s="53"/>
      <c r="M500" s="125"/>
    </row>
    <row r="501" spans="2:13" s="142" customFormat="1" x14ac:dyDescent="0.25">
      <c r="B501" s="1"/>
      <c r="C501" s="19"/>
      <c r="D501" s="8" t="s">
        <v>18</v>
      </c>
      <c r="E501" s="49" t="s">
        <v>290</v>
      </c>
      <c r="F501" s="30"/>
      <c r="G501" s="1"/>
      <c r="H501" s="17"/>
      <c r="I501" s="157"/>
      <c r="J501" s="53"/>
      <c r="K501" s="157"/>
      <c r="L501" s="53"/>
      <c r="M501" s="125"/>
    </row>
    <row r="502" spans="2:13" s="142" customFormat="1" x14ac:dyDescent="0.25">
      <c r="B502" s="1"/>
      <c r="C502" s="19"/>
      <c r="D502" s="10"/>
      <c r="E502" s="31" t="s">
        <v>291</v>
      </c>
      <c r="F502" s="30"/>
      <c r="G502" s="1"/>
      <c r="H502" s="17"/>
      <c r="I502" s="157"/>
      <c r="J502" s="53"/>
      <c r="K502" s="157"/>
      <c r="L502" s="53"/>
      <c r="M502" s="125"/>
    </row>
    <row r="503" spans="2:13" s="142" customFormat="1" x14ac:dyDescent="0.25">
      <c r="B503" s="1"/>
      <c r="C503" s="19"/>
      <c r="D503" s="10"/>
      <c r="E503" s="31" t="s">
        <v>292</v>
      </c>
      <c r="F503" s="30"/>
      <c r="G503" s="1"/>
      <c r="H503" s="17"/>
      <c r="I503" s="157"/>
      <c r="J503" s="53"/>
      <c r="K503" s="157"/>
      <c r="L503" s="53"/>
      <c r="M503" s="125"/>
    </row>
    <row r="504" spans="2:13" s="142" customFormat="1" x14ac:dyDescent="0.25">
      <c r="B504" s="1"/>
      <c r="C504" s="19"/>
      <c r="D504" s="10"/>
      <c r="E504" s="31" t="s">
        <v>293</v>
      </c>
      <c r="F504" s="30"/>
      <c r="G504" s="1"/>
      <c r="H504" s="17"/>
      <c r="I504" s="157"/>
      <c r="J504" s="53"/>
      <c r="K504" s="157"/>
      <c r="L504" s="53"/>
      <c r="M504" s="125"/>
    </row>
    <row r="505" spans="2:13" x14ac:dyDescent="0.25">
      <c r="B505" s="63"/>
      <c r="C505" s="89"/>
      <c r="D505" s="90"/>
      <c r="E505" s="124"/>
      <c r="F505" s="122"/>
      <c r="G505" s="63"/>
      <c r="H505" s="67"/>
      <c r="I505" s="159"/>
      <c r="J505" s="107"/>
      <c r="K505" s="159"/>
      <c r="L505" s="107"/>
      <c r="M505" s="163"/>
    </row>
    <row r="506" spans="2:13" x14ac:dyDescent="0.25">
      <c r="B506" s="69"/>
      <c r="C506" s="58"/>
      <c r="D506" s="222" t="s">
        <v>294</v>
      </c>
      <c r="E506" s="223"/>
      <c r="F506" s="69">
        <v>1</v>
      </c>
      <c r="G506" s="69" t="s">
        <v>29</v>
      </c>
      <c r="H506" s="70">
        <v>20000000</v>
      </c>
      <c r="I506" s="156">
        <f t="shared" si="79"/>
        <v>20000000</v>
      </c>
      <c r="J506" s="17">
        <f t="shared" ref="J506" si="88">H506</f>
        <v>20000000</v>
      </c>
      <c r="K506" s="218">
        <f t="shared" ref="K506" si="89">I506</f>
        <v>20000000</v>
      </c>
      <c r="L506" s="53">
        <f>I506-K506</f>
        <v>0</v>
      </c>
      <c r="M506" s="164"/>
    </row>
    <row r="507" spans="2:13" s="143" customFormat="1" x14ac:dyDescent="0.25">
      <c r="B507" s="32"/>
      <c r="C507" s="13"/>
      <c r="D507" s="48"/>
      <c r="E507" s="10" t="s">
        <v>295</v>
      </c>
      <c r="F507" s="32"/>
      <c r="G507" s="32"/>
      <c r="H507" s="56"/>
      <c r="I507" s="157"/>
      <c r="J507" s="161"/>
      <c r="K507" s="219"/>
      <c r="L507" s="161"/>
      <c r="M507" s="168"/>
    </row>
    <row r="508" spans="2:13" s="143" customFormat="1" x14ac:dyDescent="0.25">
      <c r="B508" s="32"/>
      <c r="C508" s="13"/>
      <c r="D508" s="48"/>
      <c r="E508" s="10" t="s">
        <v>296</v>
      </c>
      <c r="F508" s="32"/>
      <c r="G508" s="32"/>
      <c r="H508" s="56"/>
      <c r="I508" s="157"/>
      <c r="J508" s="161"/>
      <c r="K508" s="219"/>
      <c r="L508" s="161"/>
      <c r="M508" s="168"/>
    </row>
    <row r="509" spans="2:13" s="143" customFormat="1" x14ac:dyDescent="0.25">
      <c r="B509" s="32"/>
      <c r="C509" s="13"/>
      <c r="D509" s="48"/>
      <c r="E509" s="10" t="s">
        <v>297</v>
      </c>
      <c r="F509" s="32"/>
      <c r="G509" s="32"/>
      <c r="H509" s="56"/>
      <c r="I509" s="157"/>
      <c r="J509" s="161"/>
      <c r="K509" s="219"/>
      <c r="L509" s="161"/>
      <c r="M509" s="168"/>
    </row>
    <row r="510" spans="2:13" s="143" customFormat="1" x14ac:dyDescent="0.25">
      <c r="B510" s="32"/>
      <c r="C510" s="13"/>
      <c r="D510" s="48"/>
      <c r="E510" s="10" t="s">
        <v>298</v>
      </c>
      <c r="F510" s="32"/>
      <c r="G510" s="32"/>
      <c r="H510" s="56"/>
      <c r="I510" s="157"/>
      <c r="J510" s="161"/>
      <c r="K510" s="219"/>
      <c r="L510" s="161"/>
      <c r="M510" s="168"/>
    </row>
    <row r="511" spans="2:13" s="143" customFormat="1" x14ac:dyDescent="0.25">
      <c r="B511" s="32"/>
      <c r="C511" s="13"/>
      <c r="D511" s="48"/>
      <c r="E511" s="48"/>
      <c r="F511" s="32"/>
      <c r="G511" s="32"/>
      <c r="H511" s="56"/>
      <c r="I511" s="157"/>
      <c r="J511" s="161"/>
      <c r="K511" s="219"/>
      <c r="L511" s="161"/>
      <c r="M511" s="168"/>
    </row>
    <row r="512" spans="2:13" x14ac:dyDescent="0.25">
      <c r="B512" s="69"/>
      <c r="C512" s="58"/>
      <c r="D512" s="222" t="s">
        <v>299</v>
      </c>
      <c r="E512" s="223"/>
      <c r="F512" s="69">
        <v>6</v>
      </c>
      <c r="G512" s="69" t="s">
        <v>105</v>
      </c>
      <c r="H512" s="70">
        <v>1500000</v>
      </c>
      <c r="I512" s="156">
        <f t="shared" si="79"/>
        <v>9000000</v>
      </c>
      <c r="J512" s="17">
        <f t="shared" ref="J512" si="90">H512</f>
        <v>1500000</v>
      </c>
      <c r="K512" s="218">
        <f t="shared" ref="K512" si="91">I512</f>
        <v>9000000</v>
      </c>
      <c r="L512" s="53">
        <f>I512-K512</f>
        <v>0</v>
      </c>
      <c r="M512" s="163"/>
    </row>
    <row r="513" spans="2:13" x14ac:dyDescent="0.25">
      <c r="B513" s="1"/>
      <c r="C513" s="13"/>
      <c r="D513" s="48"/>
      <c r="E513" s="10" t="s">
        <v>300</v>
      </c>
      <c r="F513" s="1"/>
      <c r="G513" s="1"/>
      <c r="H513" s="17"/>
      <c r="I513" s="157"/>
      <c r="J513" s="53"/>
      <c r="K513" s="157"/>
      <c r="L513" s="53"/>
      <c r="M513" s="163"/>
    </row>
    <row r="514" spans="2:13" x14ac:dyDescent="0.25">
      <c r="B514" s="63"/>
      <c r="C514" s="89"/>
      <c r="D514" s="90"/>
      <c r="E514" s="90"/>
      <c r="F514" s="63"/>
      <c r="G514" s="63"/>
      <c r="H514" s="67"/>
      <c r="I514" s="159"/>
      <c r="J514" s="107"/>
      <c r="K514" s="159"/>
      <c r="L514" s="107"/>
      <c r="M514" s="165"/>
    </row>
    <row r="515" spans="2:13" x14ac:dyDescent="0.25">
      <c r="B515" s="69"/>
      <c r="C515" s="58"/>
      <c r="D515" s="222" t="s">
        <v>301</v>
      </c>
      <c r="E515" s="223"/>
      <c r="F515" s="69">
        <v>1</v>
      </c>
      <c r="G515" s="69" t="s">
        <v>29</v>
      </c>
      <c r="H515" s="70">
        <v>25000000</v>
      </c>
      <c r="I515" s="156">
        <f t="shared" si="79"/>
        <v>25000000</v>
      </c>
      <c r="J515" s="17">
        <f t="shared" ref="J515" si="92">H515</f>
        <v>25000000</v>
      </c>
      <c r="K515" s="218">
        <f t="shared" ref="K515" si="93">I515</f>
        <v>25000000</v>
      </c>
      <c r="L515" s="53">
        <f>I515-K515</f>
        <v>0</v>
      </c>
      <c r="M515" s="163"/>
    </row>
    <row r="516" spans="2:13" x14ac:dyDescent="0.25">
      <c r="B516" s="1"/>
      <c r="C516" s="13"/>
      <c r="D516" s="48"/>
      <c r="E516" s="10" t="s">
        <v>352</v>
      </c>
      <c r="F516" s="1"/>
      <c r="G516" s="1"/>
      <c r="H516" s="17"/>
      <c r="I516" s="157"/>
      <c r="J516" s="53"/>
      <c r="K516" s="157"/>
      <c r="L516" s="53"/>
      <c r="M516" s="163"/>
    </row>
    <row r="517" spans="2:13" x14ac:dyDescent="0.25">
      <c r="B517" s="1"/>
      <c r="C517" s="13"/>
      <c r="D517" s="48"/>
      <c r="E517" s="10" t="s">
        <v>346</v>
      </c>
      <c r="F517" s="1"/>
      <c r="G517" s="1"/>
      <c r="H517" s="17"/>
      <c r="I517" s="157"/>
      <c r="J517" s="53"/>
      <c r="K517" s="157"/>
      <c r="L517" s="53"/>
      <c r="M517" s="163"/>
    </row>
    <row r="518" spans="2:13" x14ac:dyDescent="0.25">
      <c r="B518" s="1"/>
      <c r="C518" s="13"/>
      <c r="D518" s="48"/>
      <c r="E518" s="10" t="s">
        <v>302</v>
      </c>
      <c r="F518" s="1"/>
      <c r="G518" s="1"/>
      <c r="H518" s="17"/>
      <c r="I518" s="157"/>
      <c r="J518" s="53"/>
      <c r="K518" s="157"/>
      <c r="L518" s="53"/>
      <c r="M518" s="163"/>
    </row>
    <row r="519" spans="2:13" x14ac:dyDescent="0.25">
      <c r="B519" s="63"/>
      <c r="C519" s="89"/>
      <c r="D519" s="90"/>
      <c r="E519" s="90"/>
      <c r="F519" s="63"/>
      <c r="G519" s="63"/>
      <c r="H519" s="67"/>
      <c r="I519" s="159"/>
      <c r="J519" s="107"/>
      <c r="K519" s="159"/>
      <c r="L519" s="107"/>
      <c r="M519" s="165"/>
    </row>
    <row r="520" spans="2:13" x14ac:dyDescent="0.25">
      <c r="B520" s="69"/>
      <c r="C520" s="58"/>
      <c r="D520" s="222" t="s">
        <v>303</v>
      </c>
      <c r="E520" s="223"/>
      <c r="F520" s="69">
        <v>7</v>
      </c>
      <c r="G520" s="69" t="s">
        <v>29</v>
      </c>
      <c r="H520" s="70">
        <v>7200000</v>
      </c>
      <c r="I520" s="156">
        <f t="shared" ref="I520:I559" si="94">H520*F520</f>
        <v>50400000</v>
      </c>
      <c r="J520" s="17">
        <f t="shared" ref="J520" si="95">H520</f>
        <v>7200000</v>
      </c>
      <c r="K520" s="218">
        <f t="shared" ref="K520" si="96">I520</f>
        <v>50400000</v>
      </c>
      <c r="L520" s="53">
        <f>I520-K520</f>
        <v>0</v>
      </c>
      <c r="M520" s="164"/>
    </row>
    <row r="521" spans="2:13" x14ac:dyDescent="0.25">
      <c r="B521" s="1"/>
      <c r="C521" s="13"/>
      <c r="D521" s="10"/>
      <c r="E521" s="10" t="s">
        <v>304</v>
      </c>
      <c r="F521" s="1"/>
      <c r="G521" s="1"/>
      <c r="H521" s="17"/>
      <c r="I521" s="157"/>
      <c r="J521" s="53"/>
      <c r="K521" s="157"/>
      <c r="L521" s="53"/>
      <c r="M521" s="163"/>
    </row>
    <row r="522" spans="2:13" x14ac:dyDescent="0.25">
      <c r="B522" s="1"/>
      <c r="C522" s="13"/>
      <c r="D522" s="10"/>
      <c r="E522" s="10" t="s">
        <v>305</v>
      </c>
      <c r="F522" s="1"/>
      <c r="G522" s="1"/>
      <c r="H522" s="17"/>
      <c r="I522" s="157"/>
      <c r="J522" s="53"/>
      <c r="K522" s="157"/>
      <c r="L522" s="53"/>
      <c r="M522" s="163"/>
    </row>
    <row r="523" spans="2:13" x14ac:dyDescent="0.25">
      <c r="B523" s="1"/>
      <c r="C523" s="13"/>
      <c r="D523" s="5"/>
      <c r="E523" s="6"/>
      <c r="F523" s="1"/>
      <c r="G523" s="1"/>
      <c r="H523" s="17"/>
      <c r="I523" s="157"/>
      <c r="J523" s="53"/>
      <c r="K523" s="157"/>
      <c r="L523" s="53"/>
      <c r="M523" s="163"/>
    </row>
    <row r="524" spans="2:13" x14ac:dyDescent="0.25">
      <c r="B524" s="57">
        <v>26</v>
      </c>
      <c r="C524" s="224" t="s">
        <v>110</v>
      </c>
      <c r="D524" s="225"/>
      <c r="E524" s="225"/>
      <c r="F524" s="69"/>
      <c r="G524" s="69"/>
      <c r="H524" s="70"/>
      <c r="I524" s="156"/>
      <c r="J524" s="80"/>
      <c r="K524" s="156"/>
      <c r="L524" s="80"/>
      <c r="M524" s="164"/>
    </row>
    <row r="525" spans="2:13" x14ac:dyDescent="0.25">
      <c r="B525" s="1"/>
      <c r="C525" s="13"/>
      <c r="D525" s="220" t="s">
        <v>306</v>
      </c>
      <c r="E525" s="221"/>
      <c r="F525" s="1">
        <v>1</v>
      </c>
      <c r="G525" s="1" t="s">
        <v>30</v>
      </c>
      <c r="H525" s="17">
        <v>2760000</v>
      </c>
      <c r="I525" s="157">
        <f t="shared" si="94"/>
        <v>2760000</v>
      </c>
      <c r="J525" s="17">
        <f t="shared" ref="J525" si="97">H525</f>
        <v>2760000</v>
      </c>
      <c r="K525" s="218">
        <f t="shared" ref="K525" si="98">I525</f>
        <v>2760000</v>
      </c>
      <c r="L525" s="53">
        <f>I525-K525</f>
        <v>0</v>
      </c>
      <c r="M525" s="163"/>
    </row>
    <row r="526" spans="2:13" x14ac:dyDescent="0.25">
      <c r="B526" s="1"/>
      <c r="C526" s="13"/>
      <c r="D526" s="5"/>
      <c r="E526" s="6" t="s">
        <v>307</v>
      </c>
      <c r="F526" s="1"/>
      <c r="G526" s="1"/>
      <c r="H526" s="17"/>
      <c r="I526" s="157"/>
      <c r="J526" s="53"/>
      <c r="K526" s="157"/>
      <c r="L526" s="53"/>
      <c r="M526" s="163"/>
    </row>
    <row r="527" spans="2:13" x14ac:dyDescent="0.25">
      <c r="B527" s="1"/>
      <c r="C527" s="13"/>
      <c r="D527" s="5"/>
      <c r="E527" s="6" t="s">
        <v>308</v>
      </c>
      <c r="F527" s="1"/>
      <c r="G527" s="1"/>
      <c r="H527" s="17"/>
      <c r="I527" s="157"/>
      <c r="J527" s="53"/>
      <c r="K527" s="157"/>
      <c r="L527" s="53"/>
      <c r="M527" s="163"/>
    </row>
    <row r="528" spans="2:13" x14ac:dyDescent="0.25">
      <c r="B528" s="63"/>
      <c r="C528" s="89"/>
      <c r="D528" s="100"/>
      <c r="E528" s="77"/>
      <c r="F528" s="63"/>
      <c r="G528" s="63"/>
      <c r="H528" s="67"/>
      <c r="I528" s="159"/>
      <c r="J528" s="107"/>
      <c r="K528" s="159"/>
      <c r="L528" s="107"/>
      <c r="M528" s="165"/>
    </row>
    <row r="529" spans="2:13" x14ac:dyDescent="0.25">
      <c r="B529" s="69"/>
      <c r="C529" s="58"/>
      <c r="D529" s="222" t="s">
        <v>309</v>
      </c>
      <c r="E529" s="223"/>
      <c r="F529" s="69">
        <v>1</v>
      </c>
      <c r="G529" s="69" t="s">
        <v>30</v>
      </c>
      <c r="H529" s="70">
        <v>1500000</v>
      </c>
      <c r="I529" s="156">
        <f t="shared" si="94"/>
        <v>1500000</v>
      </c>
      <c r="J529" s="17">
        <f t="shared" ref="J529" si="99">H529</f>
        <v>1500000</v>
      </c>
      <c r="K529" s="218">
        <f t="shared" ref="K529" si="100">I529</f>
        <v>1500000</v>
      </c>
      <c r="L529" s="53">
        <f>I529-K529</f>
        <v>0</v>
      </c>
      <c r="M529" s="164"/>
    </row>
    <row r="530" spans="2:13" x14ac:dyDescent="0.25">
      <c r="B530" s="1"/>
      <c r="C530" s="13"/>
      <c r="D530" s="48"/>
      <c r="E530" s="10" t="s">
        <v>310</v>
      </c>
      <c r="F530" s="1"/>
      <c r="G530" s="1"/>
      <c r="H530" s="17"/>
      <c r="I530" s="157"/>
      <c r="J530" s="53"/>
      <c r="K530" s="157"/>
      <c r="L530" s="53"/>
      <c r="M530" s="163"/>
    </row>
    <row r="531" spans="2:13" x14ac:dyDescent="0.25">
      <c r="B531" s="1"/>
      <c r="C531" s="13"/>
      <c r="D531" s="48"/>
      <c r="E531" s="10" t="s">
        <v>311</v>
      </c>
      <c r="F531" s="1"/>
      <c r="G531" s="1"/>
      <c r="H531" s="17"/>
      <c r="I531" s="157"/>
      <c r="J531" s="53"/>
      <c r="K531" s="157"/>
      <c r="L531" s="53"/>
      <c r="M531" s="163"/>
    </row>
    <row r="532" spans="2:13" x14ac:dyDescent="0.25">
      <c r="B532" s="1"/>
      <c r="C532" s="13"/>
      <c r="D532" s="48"/>
      <c r="E532" s="10" t="s">
        <v>312</v>
      </c>
      <c r="F532" s="1"/>
      <c r="G532" s="1"/>
      <c r="H532" s="17"/>
      <c r="I532" s="157"/>
      <c r="J532" s="53"/>
      <c r="K532" s="157"/>
      <c r="L532" s="53"/>
      <c r="M532" s="163"/>
    </row>
    <row r="533" spans="2:13" x14ac:dyDescent="0.25">
      <c r="B533" s="1"/>
      <c r="C533" s="13"/>
      <c r="D533" s="48"/>
      <c r="E533" s="10" t="s">
        <v>313</v>
      </c>
      <c r="F533" s="1"/>
      <c r="G533" s="1"/>
      <c r="H533" s="17"/>
      <c r="I533" s="157"/>
      <c r="J533" s="53"/>
      <c r="K533" s="157"/>
      <c r="L533" s="53"/>
      <c r="M533" s="163"/>
    </row>
    <row r="534" spans="2:13" x14ac:dyDescent="0.25">
      <c r="B534" s="63"/>
      <c r="C534" s="89"/>
      <c r="D534" s="90"/>
      <c r="E534" s="119"/>
      <c r="F534" s="63"/>
      <c r="G534" s="63"/>
      <c r="H534" s="67"/>
      <c r="I534" s="159"/>
      <c r="J534" s="107"/>
      <c r="K534" s="159"/>
      <c r="L534" s="107"/>
      <c r="M534" s="165"/>
    </row>
    <row r="535" spans="2:13" x14ac:dyDescent="0.25">
      <c r="B535" s="69"/>
      <c r="C535" s="58"/>
      <c r="D535" s="222" t="s">
        <v>314</v>
      </c>
      <c r="E535" s="223"/>
      <c r="F535" s="69">
        <v>1</v>
      </c>
      <c r="G535" s="69" t="s">
        <v>30</v>
      </c>
      <c r="H535" s="70">
        <v>8400000</v>
      </c>
      <c r="I535" s="156">
        <f t="shared" si="94"/>
        <v>8400000</v>
      </c>
      <c r="J535" s="17">
        <f t="shared" ref="J535" si="101">H535</f>
        <v>8400000</v>
      </c>
      <c r="K535" s="218">
        <f t="shared" ref="K535" si="102">I535</f>
        <v>8400000</v>
      </c>
      <c r="L535" s="53">
        <f>I535-K535</f>
        <v>0</v>
      </c>
      <c r="M535" s="164"/>
    </row>
    <row r="536" spans="2:13" x14ac:dyDescent="0.25">
      <c r="B536" s="1"/>
      <c r="C536" s="13"/>
      <c r="D536" s="48"/>
      <c r="E536" s="10" t="s">
        <v>317</v>
      </c>
      <c r="F536" s="1"/>
      <c r="G536" s="1"/>
      <c r="H536" s="17"/>
      <c r="I536" s="157"/>
      <c r="J536" s="53"/>
      <c r="K536" s="157"/>
      <c r="L536" s="53"/>
      <c r="M536" s="163"/>
    </row>
    <row r="537" spans="2:13" x14ac:dyDescent="0.25">
      <c r="B537" s="1"/>
      <c r="C537" s="13"/>
      <c r="D537" s="48"/>
      <c r="E537" s="10" t="s">
        <v>315</v>
      </c>
      <c r="F537" s="1"/>
      <c r="G537" s="1"/>
      <c r="H537" s="17"/>
      <c r="I537" s="157"/>
      <c r="J537" s="53"/>
      <c r="K537" s="157"/>
      <c r="L537" s="53"/>
      <c r="M537" s="163"/>
    </row>
    <row r="538" spans="2:13" x14ac:dyDescent="0.25">
      <c r="B538" s="1"/>
      <c r="C538" s="13"/>
      <c r="D538" s="48"/>
      <c r="E538" s="10" t="s">
        <v>316</v>
      </c>
      <c r="F538" s="1"/>
      <c r="G538" s="1"/>
      <c r="H538" s="17"/>
      <c r="I538" s="157"/>
      <c r="J538" s="53"/>
      <c r="K538" s="157"/>
      <c r="L538" s="53"/>
      <c r="M538" s="163"/>
    </row>
    <row r="539" spans="2:13" x14ac:dyDescent="0.25">
      <c r="B539" s="63"/>
      <c r="C539" s="89"/>
      <c r="D539" s="100"/>
      <c r="E539" s="77"/>
      <c r="F539" s="63"/>
      <c r="G539" s="63"/>
      <c r="H539" s="67"/>
      <c r="I539" s="159"/>
      <c r="J539" s="107"/>
      <c r="K539" s="159"/>
      <c r="L539" s="107"/>
      <c r="M539" s="165"/>
    </row>
    <row r="540" spans="2:13" x14ac:dyDescent="0.25">
      <c r="B540" s="57">
        <v>27</v>
      </c>
      <c r="C540" s="58" t="s">
        <v>111</v>
      </c>
      <c r="D540" s="106"/>
      <c r="E540" s="79"/>
      <c r="F540" s="69"/>
      <c r="G540" s="69"/>
      <c r="H540" s="70"/>
      <c r="I540" s="156"/>
      <c r="J540" s="80"/>
      <c r="K540" s="156"/>
      <c r="L540" s="80"/>
      <c r="M540" s="164"/>
    </row>
    <row r="541" spans="2:13" x14ac:dyDescent="0.25">
      <c r="B541" s="1"/>
      <c r="C541" s="13"/>
      <c r="D541" s="220" t="s">
        <v>318</v>
      </c>
      <c r="E541" s="221"/>
      <c r="F541" s="1">
        <v>1</v>
      </c>
      <c r="G541" s="1" t="s">
        <v>117</v>
      </c>
      <c r="H541" s="17">
        <v>337500000</v>
      </c>
      <c r="I541" s="157">
        <f t="shared" si="94"/>
        <v>337500000</v>
      </c>
      <c r="J541" s="17">
        <f t="shared" ref="J541" si="103">H541</f>
        <v>337500000</v>
      </c>
      <c r="K541" s="218">
        <f t="shared" ref="K541" si="104">I541</f>
        <v>337500000</v>
      </c>
      <c r="L541" s="53">
        <f>I541-K541</f>
        <v>0</v>
      </c>
      <c r="M541" s="163"/>
    </row>
    <row r="542" spans="2:13" x14ac:dyDescent="0.25">
      <c r="B542" s="1"/>
      <c r="C542" s="13"/>
      <c r="D542" s="5"/>
      <c r="E542" s="6" t="s">
        <v>319</v>
      </c>
      <c r="F542" s="1"/>
      <c r="G542" s="1"/>
      <c r="H542" s="17"/>
      <c r="I542" s="157"/>
      <c r="J542" s="53"/>
      <c r="K542" s="157"/>
      <c r="L542" s="53"/>
      <c r="M542" s="163"/>
    </row>
    <row r="543" spans="2:13" x14ac:dyDescent="0.25">
      <c r="B543" s="1"/>
      <c r="C543" s="13"/>
      <c r="D543" s="5"/>
      <c r="E543" s="7" t="s">
        <v>320</v>
      </c>
      <c r="F543" s="1"/>
      <c r="G543" s="1"/>
      <c r="H543" s="17"/>
      <c r="I543" s="157"/>
      <c r="J543" s="53"/>
      <c r="K543" s="157"/>
      <c r="L543" s="53"/>
      <c r="M543" s="163"/>
    </row>
    <row r="544" spans="2:13" x14ac:dyDescent="0.25">
      <c r="B544" s="1"/>
      <c r="C544" s="13"/>
      <c r="D544" s="5"/>
      <c r="E544" s="6" t="s">
        <v>321</v>
      </c>
      <c r="F544" s="1"/>
      <c r="G544" s="1"/>
      <c r="H544" s="17"/>
      <c r="I544" s="157"/>
      <c r="J544" s="53"/>
      <c r="K544" s="157"/>
      <c r="L544" s="53"/>
      <c r="M544" s="163"/>
    </row>
    <row r="545" spans="2:13" x14ac:dyDescent="0.25">
      <c r="B545" s="1"/>
      <c r="C545" s="13"/>
      <c r="D545" s="5"/>
      <c r="E545" s="6" t="s">
        <v>322</v>
      </c>
      <c r="F545" s="1"/>
      <c r="G545" s="1"/>
      <c r="H545" s="17"/>
      <c r="I545" s="157"/>
      <c r="J545" s="53"/>
      <c r="K545" s="157"/>
      <c r="L545" s="53"/>
      <c r="M545" s="163"/>
    </row>
    <row r="546" spans="2:13" x14ac:dyDescent="0.25">
      <c r="B546" s="1"/>
      <c r="C546" s="13"/>
      <c r="D546" s="5"/>
      <c r="E546" s="6" t="s">
        <v>323</v>
      </c>
      <c r="F546" s="1"/>
      <c r="G546" s="1"/>
      <c r="H546" s="17"/>
      <c r="I546" s="157"/>
      <c r="J546" s="53"/>
      <c r="K546" s="157"/>
      <c r="L546" s="53"/>
      <c r="M546" s="163"/>
    </row>
    <row r="547" spans="2:13" x14ac:dyDescent="0.25">
      <c r="B547" s="1"/>
      <c r="C547" s="13"/>
      <c r="D547" s="5"/>
      <c r="E547" s="6" t="s">
        <v>324</v>
      </c>
      <c r="F547" s="1"/>
      <c r="G547" s="1"/>
      <c r="H547" s="17"/>
      <c r="I547" s="157"/>
      <c r="J547" s="53"/>
      <c r="K547" s="157"/>
      <c r="L547" s="53"/>
      <c r="M547" s="163"/>
    </row>
    <row r="548" spans="2:13" x14ac:dyDescent="0.25">
      <c r="B548" s="1"/>
      <c r="C548" s="13"/>
      <c r="D548" s="5"/>
      <c r="E548" s="6"/>
      <c r="F548" s="1"/>
      <c r="G548" s="1"/>
      <c r="H548" s="17"/>
      <c r="I548" s="157"/>
      <c r="J548" s="53"/>
      <c r="K548" s="157"/>
      <c r="L548" s="53"/>
      <c r="M548" s="163"/>
    </row>
    <row r="549" spans="2:13" x14ac:dyDescent="0.25">
      <c r="B549" s="1"/>
      <c r="C549" s="13"/>
      <c r="D549" s="220" t="s">
        <v>325</v>
      </c>
      <c r="E549" s="221"/>
      <c r="F549" s="1">
        <v>1</v>
      </c>
      <c r="G549" s="1" t="s">
        <v>29</v>
      </c>
      <c r="H549" s="17">
        <v>260000000</v>
      </c>
      <c r="I549" s="157">
        <f t="shared" si="94"/>
        <v>260000000</v>
      </c>
      <c r="J549" s="17">
        <f t="shared" ref="J549" si="105">H549</f>
        <v>260000000</v>
      </c>
      <c r="K549" s="218">
        <f t="shared" ref="K549" si="106">I549</f>
        <v>260000000</v>
      </c>
      <c r="L549" s="53">
        <f>I549-K549</f>
        <v>0</v>
      </c>
      <c r="M549" s="163"/>
    </row>
    <row r="550" spans="2:13" x14ac:dyDescent="0.25">
      <c r="B550" s="1"/>
      <c r="C550" s="13"/>
      <c r="D550" s="5"/>
      <c r="E550" s="7" t="s">
        <v>320</v>
      </c>
      <c r="F550" s="1"/>
      <c r="G550" s="1"/>
      <c r="H550" s="17"/>
      <c r="I550" s="157"/>
      <c r="J550" s="53"/>
      <c r="K550" s="157"/>
      <c r="L550" s="53"/>
      <c r="M550" s="163"/>
    </row>
    <row r="551" spans="2:13" x14ac:dyDescent="0.25">
      <c r="B551" s="1"/>
      <c r="C551" s="13"/>
      <c r="D551" s="5"/>
      <c r="E551" s="6" t="s">
        <v>321</v>
      </c>
      <c r="F551" s="1"/>
      <c r="G551" s="1"/>
      <c r="H551" s="17"/>
      <c r="I551" s="157"/>
      <c r="J551" s="53"/>
      <c r="K551" s="157"/>
      <c r="L551" s="53"/>
      <c r="M551" s="163"/>
    </row>
    <row r="552" spans="2:13" x14ac:dyDescent="0.25">
      <c r="B552" s="1"/>
      <c r="C552" s="13"/>
      <c r="D552" s="5"/>
      <c r="E552" s="6" t="s">
        <v>322</v>
      </c>
      <c r="F552" s="1"/>
      <c r="G552" s="1"/>
      <c r="H552" s="17"/>
      <c r="I552" s="157"/>
      <c r="J552" s="53"/>
      <c r="K552" s="157"/>
      <c r="L552" s="53"/>
      <c r="M552" s="163"/>
    </row>
    <row r="553" spans="2:13" x14ac:dyDescent="0.25">
      <c r="B553" s="1"/>
      <c r="C553" s="13"/>
      <c r="D553" s="5"/>
      <c r="E553" s="6" t="s">
        <v>323</v>
      </c>
      <c r="F553" s="1"/>
      <c r="G553" s="1"/>
      <c r="H553" s="17"/>
      <c r="I553" s="157"/>
      <c r="J553" s="53"/>
      <c r="K553" s="157"/>
      <c r="L553" s="53"/>
      <c r="M553" s="163"/>
    </row>
    <row r="554" spans="2:13" x14ac:dyDescent="0.25">
      <c r="B554" s="1"/>
      <c r="C554" s="13"/>
      <c r="D554" s="5"/>
      <c r="E554" s="6" t="s">
        <v>324</v>
      </c>
      <c r="F554" s="1"/>
      <c r="G554" s="1"/>
      <c r="H554" s="17"/>
      <c r="I554" s="157"/>
      <c r="J554" s="53"/>
      <c r="K554" s="157"/>
      <c r="L554" s="53"/>
      <c r="M554" s="163"/>
    </row>
    <row r="555" spans="2:13" x14ac:dyDescent="0.25">
      <c r="B555" s="1"/>
      <c r="C555" s="13"/>
      <c r="D555" s="220" t="s">
        <v>361</v>
      </c>
      <c r="E555" s="221"/>
      <c r="F555" s="1">
        <v>6</v>
      </c>
      <c r="G555" s="1" t="s">
        <v>105</v>
      </c>
      <c r="H555" s="17">
        <v>55000000</v>
      </c>
      <c r="I555" s="157">
        <f t="shared" si="94"/>
        <v>330000000</v>
      </c>
      <c r="J555" s="17">
        <f t="shared" ref="J555" si="107">H555</f>
        <v>55000000</v>
      </c>
      <c r="K555" s="218">
        <f t="shared" ref="K555" si="108">I555</f>
        <v>330000000</v>
      </c>
      <c r="L555" s="53">
        <f>I555-K555</f>
        <v>0</v>
      </c>
      <c r="M555" s="169"/>
    </row>
    <row r="556" spans="2:13" ht="135" x14ac:dyDescent="0.25">
      <c r="B556" s="1"/>
      <c r="C556" s="13"/>
      <c r="D556" s="8" t="s">
        <v>18</v>
      </c>
      <c r="E556" s="9" t="s">
        <v>367</v>
      </c>
      <c r="F556" s="1"/>
      <c r="G556" s="1"/>
      <c r="H556" s="17"/>
      <c r="I556" s="157"/>
      <c r="J556" s="53"/>
      <c r="K556" s="157"/>
      <c r="L556" s="53"/>
      <c r="M556" s="163"/>
    </row>
    <row r="557" spans="2:13" x14ac:dyDescent="0.25">
      <c r="B557" s="1"/>
      <c r="C557" s="13"/>
      <c r="D557" s="220" t="s">
        <v>362</v>
      </c>
      <c r="E557" s="221"/>
      <c r="F557" s="1">
        <v>1</v>
      </c>
      <c r="G557" s="1" t="s">
        <v>30</v>
      </c>
      <c r="H557" s="17">
        <v>65000000</v>
      </c>
      <c r="I557" s="157">
        <f t="shared" si="94"/>
        <v>65000000</v>
      </c>
      <c r="J557" s="17">
        <f t="shared" ref="J557" si="109">H557</f>
        <v>65000000</v>
      </c>
      <c r="K557" s="218">
        <f t="shared" ref="K557" si="110">I557</f>
        <v>65000000</v>
      </c>
      <c r="L557" s="53">
        <f>I557-K557</f>
        <v>0</v>
      </c>
      <c r="M557" s="163"/>
    </row>
    <row r="558" spans="2:13" ht="135" x14ac:dyDescent="0.25">
      <c r="B558" s="1"/>
      <c r="C558" s="13"/>
      <c r="D558" s="8" t="s">
        <v>18</v>
      </c>
      <c r="E558" s="9" t="s">
        <v>363</v>
      </c>
      <c r="F558" s="1"/>
      <c r="G558" s="1"/>
      <c r="H558" s="17"/>
      <c r="I558" s="157"/>
      <c r="J558" s="53"/>
      <c r="K558" s="157"/>
      <c r="L558" s="53"/>
      <c r="M558" s="163"/>
    </row>
    <row r="559" spans="2:13" x14ac:dyDescent="0.25">
      <c r="B559" s="1"/>
      <c r="C559" s="13"/>
      <c r="D559" s="220" t="s">
        <v>337</v>
      </c>
      <c r="E559" s="221"/>
      <c r="F559" s="1">
        <v>1</v>
      </c>
      <c r="G559" s="1" t="s">
        <v>105</v>
      </c>
      <c r="H559" s="17">
        <v>35000000</v>
      </c>
      <c r="I559" s="157">
        <f t="shared" si="94"/>
        <v>35000000</v>
      </c>
      <c r="J559" s="17">
        <f t="shared" ref="J559" si="111">H559</f>
        <v>35000000</v>
      </c>
      <c r="K559" s="218">
        <f t="shared" ref="K559" si="112">I559</f>
        <v>35000000</v>
      </c>
      <c r="L559" s="53">
        <f>I559-K559</f>
        <v>0</v>
      </c>
      <c r="M559" s="163"/>
    </row>
    <row r="560" spans="2:13" x14ac:dyDescent="0.25">
      <c r="B560" s="1"/>
      <c r="C560" s="13"/>
      <c r="D560" s="5"/>
      <c r="E560" s="7" t="s">
        <v>326</v>
      </c>
      <c r="F560" s="1"/>
      <c r="G560" s="1"/>
      <c r="H560" s="17"/>
      <c r="I560" s="157"/>
      <c r="J560" s="53"/>
      <c r="K560" s="157"/>
      <c r="L560" s="53"/>
      <c r="M560" s="163"/>
    </row>
    <row r="561" spans="2:13" s="142" customFormat="1" x14ac:dyDescent="0.25">
      <c r="B561" s="1"/>
      <c r="C561" s="19"/>
      <c r="D561" s="5"/>
      <c r="E561" s="6" t="s">
        <v>327</v>
      </c>
      <c r="F561" s="1"/>
      <c r="G561" s="1"/>
      <c r="H561" s="17"/>
      <c r="I561" s="157"/>
      <c r="J561" s="53"/>
      <c r="K561" s="157"/>
      <c r="L561" s="53"/>
      <c r="M561" s="125"/>
    </row>
    <row r="562" spans="2:13" s="142" customFormat="1" x14ac:dyDescent="0.25">
      <c r="B562" s="1"/>
      <c r="C562" s="19"/>
      <c r="D562" s="5"/>
      <c r="E562" s="6" t="s">
        <v>328</v>
      </c>
      <c r="F562" s="1"/>
      <c r="G562" s="1"/>
      <c r="H562" s="17"/>
      <c r="I562" s="157"/>
      <c r="J562" s="53"/>
      <c r="K562" s="157"/>
      <c r="L562" s="53"/>
      <c r="M562" s="125"/>
    </row>
    <row r="563" spans="2:13" s="142" customFormat="1" x14ac:dyDescent="0.25">
      <c r="B563" s="1"/>
      <c r="C563" s="19"/>
      <c r="D563" s="5"/>
      <c r="E563" s="6" t="s">
        <v>343</v>
      </c>
      <c r="F563" s="1"/>
      <c r="G563" s="1"/>
      <c r="H563" s="17"/>
      <c r="I563" s="157"/>
      <c r="J563" s="53"/>
      <c r="K563" s="157"/>
      <c r="L563" s="53"/>
      <c r="M563" s="125"/>
    </row>
    <row r="564" spans="2:13" s="142" customFormat="1" x14ac:dyDescent="0.25">
      <c r="B564" s="63"/>
      <c r="C564" s="64"/>
      <c r="D564" s="100"/>
      <c r="E564" s="77" t="s">
        <v>329</v>
      </c>
      <c r="F564" s="63"/>
      <c r="G564" s="63"/>
      <c r="H564" s="67"/>
      <c r="I564" s="159"/>
      <c r="J564" s="107"/>
      <c r="K564" s="159"/>
      <c r="L564" s="107"/>
      <c r="M564" s="166"/>
    </row>
    <row r="565" spans="2:13" x14ac:dyDescent="0.25">
      <c r="B565" s="227" t="s">
        <v>341</v>
      </c>
      <c r="C565" s="228"/>
      <c r="D565" s="228"/>
      <c r="E565" s="229"/>
      <c r="F565" s="145"/>
      <c r="G565" s="145"/>
      <c r="H565" s="146"/>
      <c r="I565" s="157">
        <f>SUM(I393:I564)</f>
        <v>4531272700</v>
      </c>
      <c r="J565" s="53"/>
      <c r="K565" s="157">
        <f>SUM(K393:K564)</f>
        <v>4531272700</v>
      </c>
      <c r="L565" s="53">
        <f>I565-K565</f>
        <v>0</v>
      </c>
      <c r="M565" s="163"/>
    </row>
    <row r="566" spans="2:13" x14ac:dyDescent="0.25">
      <c r="B566" s="57" t="s">
        <v>124</v>
      </c>
      <c r="C566" s="58" t="s">
        <v>130</v>
      </c>
      <c r="D566" s="106"/>
      <c r="E566" s="79"/>
      <c r="F566" s="69"/>
      <c r="G566" s="69"/>
      <c r="H566" s="70"/>
      <c r="I566" s="156"/>
      <c r="J566" s="80"/>
      <c r="K566" s="156"/>
      <c r="L566" s="80"/>
      <c r="M566" s="164"/>
    </row>
    <row r="567" spans="2:13" x14ac:dyDescent="0.25">
      <c r="B567" s="57">
        <v>28</v>
      </c>
      <c r="C567" s="59" t="s">
        <v>133</v>
      </c>
      <c r="D567" s="106"/>
      <c r="E567" s="79"/>
      <c r="F567" s="69"/>
      <c r="G567" s="69"/>
      <c r="H567" s="147"/>
      <c r="I567" s="156"/>
      <c r="J567" s="80"/>
      <c r="K567" s="156"/>
      <c r="L567" s="80"/>
      <c r="M567" s="164"/>
    </row>
    <row r="568" spans="2:13" x14ac:dyDescent="0.25">
      <c r="B568" s="1"/>
      <c r="C568" s="14"/>
      <c r="D568" s="5" t="s">
        <v>18</v>
      </c>
      <c r="E568" s="6" t="s">
        <v>134</v>
      </c>
      <c r="F568" s="1">
        <v>1</v>
      </c>
      <c r="G568" s="1" t="s">
        <v>29</v>
      </c>
      <c r="H568" s="17">
        <v>450000000</v>
      </c>
      <c r="I568" s="157">
        <f>H568*F568</f>
        <v>450000000</v>
      </c>
      <c r="J568" s="53">
        <f>22000*14000</f>
        <v>308000000</v>
      </c>
      <c r="K568" s="218">
        <f>F568*J568</f>
        <v>308000000</v>
      </c>
      <c r="L568" s="53">
        <f t="shared" ref="L568:L572" si="113">I568-K568</f>
        <v>142000000</v>
      </c>
      <c r="M568" s="163" t="s">
        <v>399</v>
      </c>
    </row>
    <row r="569" spans="2:13" x14ac:dyDescent="0.25">
      <c r="B569" s="1"/>
      <c r="C569" s="14"/>
      <c r="D569" s="5" t="s">
        <v>18</v>
      </c>
      <c r="E569" s="6" t="s">
        <v>358</v>
      </c>
      <c r="F569" s="1">
        <v>1</v>
      </c>
      <c r="G569" s="1" t="s">
        <v>30</v>
      </c>
      <c r="H569" s="17">
        <v>475000000</v>
      </c>
      <c r="I569" s="157">
        <f t="shared" ref="I569:I572" si="114">H569*F569</f>
        <v>475000000</v>
      </c>
      <c r="J569" s="17">
        <f t="shared" ref="J569:J572" si="115">H569</f>
        <v>475000000</v>
      </c>
      <c r="K569" s="218">
        <f t="shared" ref="K569:K572" si="116">I569</f>
        <v>475000000</v>
      </c>
      <c r="L569" s="53">
        <f t="shared" si="113"/>
        <v>0</v>
      </c>
      <c r="M569" s="163"/>
    </row>
    <row r="570" spans="2:13" x14ac:dyDescent="0.25">
      <c r="B570" s="1"/>
      <c r="C570" s="14"/>
      <c r="D570" s="5" t="s">
        <v>18</v>
      </c>
      <c r="E570" s="6" t="s">
        <v>332</v>
      </c>
      <c r="F570" s="1">
        <v>1</v>
      </c>
      <c r="G570" s="1" t="s">
        <v>29</v>
      </c>
      <c r="H570" s="17">
        <v>225000000</v>
      </c>
      <c r="I570" s="157">
        <f t="shared" si="114"/>
        <v>225000000</v>
      </c>
      <c r="J570" s="17">
        <f t="shared" si="115"/>
        <v>225000000</v>
      </c>
      <c r="K570" s="218">
        <f t="shared" si="116"/>
        <v>225000000</v>
      </c>
      <c r="L570" s="53">
        <f t="shared" si="113"/>
        <v>0</v>
      </c>
      <c r="M570" s="163"/>
    </row>
    <row r="571" spans="2:13" x14ac:dyDescent="0.25">
      <c r="B571" s="1"/>
      <c r="C571" s="14"/>
      <c r="D571" s="5" t="s">
        <v>18</v>
      </c>
      <c r="E571" s="6" t="s">
        <v>330</v>
      </c>
      <c r="F571" s="1">
        <v>1</v>
      </c>
      <c r="G571" s="1" t="s">
        <v>29</v>
      </c>
      <c r="H571" s="17">
        <v>198000000</v>
      </c>
      <c r="I571" s="157">
        <f t="shared" si="114"/>
        <v>198000000</v>
      </c>
      <c r="J571" s="17">
        <f t="shared" si="115"/>
        <v>198000000</v>
      </c>
      <c r="K571" s="218">
        <f t="shared" si="116"/>
        <v>198000000</v>
      </c>
      <c r="L571" s="53">
        <f t="shared" si="113"/>
        <v>0</v>
      </c>
      <c r="M571" s="163"/>
    </row>
    <row r="572" spans="2:13" x14ac:dyDescent="0.25">
      <c r="B572" s="1"/>
      <c r="C572" s="14"/>
      <c r="D572" s="5" t="s">
        <v>18</v>
      </c>
      <c r="E572" s="6" t="s">
        <v>336</v>
      </c>
      <c r="F572" s="1">
        <v>1</v>
      </c>
      <c r="G572" s="1" t="s">
        <v>105</v>
      </c>
      <c r="H572" s="17">
        <v>666000000</v>
      </c>
      <c r="I572" s="157">
        <f t="shared" si="114"/>
        <v>666000000</v>
      </c>
      <c r="J572" s="17">
        <f t="shared" si="115"/>
        <v>666000000</v>
      </c>
      <c r="K572" s="218">
        <f t="shared" si="116"/>
        <v>666000000</v>
      </c>
      <c r="L572" s="53">
        <f t="shared" si="113"/>
        <v>0</v>
      </c>
      <c r="M572" s="163"/>
    </row>
    <row r="573" spans="2:13" x14ac:dyDescent="0.25">
      <c r="B573" s="1"/>
      <c r="C573" s="14"/>
      <c r="D573" s="5"/>
      <c r="E573" s="36" t="s">
        <v>104</v>
      </c>
      <c r="F573" s="1"/>
      <c r="G573" s="1"/>
      <c r="H573" s="54"/>
      <c r="I573" s="139"/>
      <c r="J573" s="53"/>
      <c r="K573" s="157"/>
      <c r="L573" s="53"/>
      <c r="M573" s="163"/>
    </row>
    <row r="574" spans="2:13" x14ac:dyDescent="0.25">
      <c r="B574" s="1"/>
      <c r="C574" s="14"/>
      <c r="D574" s="5"/>
      <c r="E574" s="36" t="s">
        <v>106</v>
      </c>
      <c r="F574" s="1"/>
      <c r="G574" s="1"/>
      <c r="H574" s="54"/>
      <c r="I574" s="139"/>
      <c r="J574" s="53"/>
      <c r="K574" s="157"/>
      <c r="L574" s="53"/>
      <c r="M574" s="163"/>
    </row>
    <row r="575" spans="2:13" x14ac:dyDescent="0.25">
      <c r="B575" s="1"/>
      <c r="C575" s="14"/>
      <c r="D575" s="5"/>
      <c r="E575" s="36" t="s">
        <v>334</v>
      </c>
      <c r="F575" s="1"/>
      <c r="G575" s="1"/>
      <c r="H575" s="54"/>
      <c r="I575" s="139"/>
      <c r="J575" s="53"/>
      <c r="K575" s="157"/>
      <c r="L575" s="53"/>
      <c r="M575" s="163"/>
    </row>
    <row r="576" spans="2:13" x14ac:dyDescent="0.25">
      <c r="B576" s="63"/>
      <c r="C576" s="148"/>
      <c r="D576" s="100"/>
      <c r="E576" s="65" t="s">
        <v>335</v>
      </c>
      <c r="F576" s="63"/>
      <c r="G576" s="63"/>
      <c r="H576" s="149"/>
      <c r="I576" s="141"/>
      <c r="J576" s="107"/>
      <c r="K576" s="159"/>
      <c r="L576" s="107"/>
      <c r="M576" s="165"/>
    </row>
    <row r="577" spans="2:13" x14ac:dyDescent="0.25">
      <c r="B577" s="150"/>
      <c r="C577" s="171"/>
      <c r="D577" s="172" t="s">
        <v>18</v>
      </c>
      <c r="E577" s="173" t="s">
        <v>49</v>
      </c>
      <c r="F577" s="150">
        <v>3</v>
      </c>
      <c r="G577" s="150" t="s">
        <v>30</v>
      </c>
      <c r="H577" s="174">
        <v>9000000</v>
      </c>
      <c r="I577" s="162">
        <f>+H577*F577</f>
        <v>27000000</v>
      </c>
      <c r="J577" s="162">
        <f>6000000</f>
        <v>6000000</v>
      </c>
      <c r="K577" s="160">
        <f>J577*F577</f>
        <v>18000000</v>
      </c>
      <c r="L577" s="162">
        <f t="shared" ref="L577:L578" si="117">I577-K577</f>
        <v>9000000</v>
      </c>
      <c r="M577" s="170" t="s">
        <v>400</v>
      </c>
    </row>
    <row r="578" spans="2:13" x14ac:dyDescent="0.25">
      <c r="B578" s="150"/>
      <c r="C578" s="171"/>
      <c r="D578" s="172" t="s">
        <v>18</v>
      </c>
      <c r="E578" s="173" t="s">
        <v>50</v>
      </c>
      <c r="F578" s="150">
        <v>4</v>
      </c>
      <c r="G578" s="150" t="s">
        <v>30</v>
      </c>
      <c r="H578" s="174">
        <v>12000000</v>
      </c>
      <c r="I578" s="162">
        <f>H578*F578</f>
        <v>48000000</v>
      </c>
      <c r="J578" s="162">
        <f>10000000</f>
        <v>10000000</v>
      </c>
      <c r="K578" s="160">
        <f>J578*F578</f>
        <v>40000000</v>
      </c>
      <c r="L578" s="162">
        <f t="shared" si="117"/>
        <v>8000000</v>
      </c>
      <c r="M578" s="170" t="s">
        <v>400</v>
      </c>
    </row>
    <row r="579" spans="2:13" x14ac:dyDescent="0.25">
      <c r="B579" s="226" t="s">
        <v>342</v>
      </c>
      <c r="C579" s="226"/>
      <c r="D579" s="226"/>
      <c r="E579" s="226"/>
      <c r="F579" s="27"/>
      <c r="G579" s="27"/>
      <c r="H579" s="153"/>
      <c r="I579" s="162">
        <f>SUM(I568:I578)</f>
        <v>2089000000</v>
      </c>
      <c r="J579" s="162"/>
      <c r="K579" s="160">
        <f t="shared" ref="K579:L579" si="118">SUM(K568:K578)</f>
        <v>1930000000</v>
      </c>
      <c r="L579" s="162">
        <f t="shared" si="118"/>
        <v>159000000</v>
      </c>
      <c r="M579" s="165"/>
    </row>
    <row r="580" spans="2:13" x14ac:dyDescent="0.25">
      <c r="B580" s="227"/>
      <c r="C580" s="228"/>
      <c r="D580" s="228"/>
      <c r="E580" s="228"/>
      <c r="F580" s="228"/>
      <c r="G580" s="228"/>
      <c r="H580" s="228"/>
      <c r="I580" s="228"/>
      <c r="J580" s="53"/>
      <c r="K580" s="157"/>
      <c r="L580" s="53"/>
      <c r="M580" s="163"/>
    </row>
    <row r="581" spans="2:13" x14ac:dyDescent="0.25">
      <c r="B581" s="226" t="s">
        <v>132</v>
      </c>
      <c r="C581" s="226"/>
      <c r="D581" s="226"/>
      <c r="E581" s="226"/>
      <c r="F581" s="152"/>
      <c r="G581" s="152"/>
      <c r="H581" s="153"/>
      <c r="I581" s="162">
        <f>I390+I565+I579</f>
        <v>21626272700</v>
      </c>
      <c r="J581" s="162"/>
      <c r="K581" s="162">
        <f>K390+K565+K579</f>
        <v>18834064700</v>
      </c>
      <c r="L581" s="162">
        <f>L390+L565+L579</f>
        <v>2792208000</v>
      </c>
      <c r="M581" s="170"/>
    </row>
    <row r="582" spans="2:13" x14ac:dyDescent="0.25">
      <c r="B582" s="226" t="s">
        <v>421</v>
      </c>
      <c r="C582" s="226"/>
      <c r="D582" s="226"/>
      <c r="E582" s="226"/>
      <c r="F582" s="152"/>
      <c r="G582" s="152"/>
      <c r="H582" s="153"/>
      <c r="I582" s="162">
        <f>I581*11%</f>
        <v>2378889997</v>
      </c>
      <c r="J582" s="162"/>
      <c r="K582" s="162">
        <f>K581*11%</f>
        <v>2071747117</v>
      </c>
      <c r="L582" s="162">
        <f>L581*11%</f>
        <v>307142880</v>
      </c>
      <c r="M582" s="170"/>
    </row>
    <row r="583" spans="2:13" ht="19.5" customHeight="1" x14ac:dyDescent="0.25">
      <c r="B583" s="226" t="s">
        <v>333</v>
      </c>
      <c r="C583" s="226"/>
      <c r="D583" s="226"/>
      <c r="E583" s="226"/>
      <c r="F583" s="152"/>
      <c r="G583" s="152"/>
      <c r="H583" s="153"/>
      <c r="I583" s="217">
        <f>I581+I582</f>
        <v>24005162697</v>
      </c>
      <c r="J583" s="162"/>
      <c r="K583" s="217">
        <f>K581+K582</f>
        <v>20905811817</v>
      </c>
      <c r="L583" s="217">
        <f>L581+L582</f>
        <v>3099350880</v>
      </c>
      <c r="M583" s="170"/>
    </row>
  </sheetData>
  <mergeCells count="47">
    <mergeCell ref="H5:I5"/>
    <mergeCell ref="L6:L7"/>
    <mergeCell ref="M6:M7"/>
    <mergeCell ref="K6:K7"/>
    <mergeCell ref="B6:B7"/>
    <mergeCell ref="C6:E7"/>
    <mergeCell ref="F6:G6"/>
    <mergeCell ref="H6:H7"/>
    <mergeCell ref="I6:I7"/>
    <mergeCell ref="B1:M1"/>
    <mergeCell ref="B2:M2"/>
    <mergeCell ref="B3:M3"/>
    <mergeCell ref="C464:E464"/>
    <mergeCell ref="B390:E390"/>
    <mergeCell ref="C404:E404"/>
    <mergeCell ref="C418:E418"/>
    <mergeCell ref="C422:E422"/>
    <mergeCell ref="D423:E423"/>
    <mergeCell ref="D426:E426"/>
    <mergeCell ref="D431:E431"/>
    <mergeCell ref="D438:E438"/>
    <mergeCell ref="D444:E444"/>
    <mergeCell ref="C448:E448"/>
    <mergeCell ref="J6:J7"/>
    <mergeCell ref="J5:M5"/>
    <mergeCell ref="B582:E582"/>
    <mergeCell ref="B583:E583"/>
    <mergeCell ref="D549:E549"/>
    <mergeCell ref="D555:E555"/>
    <mergeCell ref="D557:E557"/>
    <mergeCell ref="D559:E559"/>
    <mergeCell ref="B565:E565"/>
    <mergeCell ref="B579:E579"/>
    <mergeCell ref="B580:I580"/>
    <mergeCell ref="B581:E581"/>
    <mergeCell ref="D541:E541"/>
    <mergeCell ref="D471:E471"/>
    <mergeCell ref="D480:E480"/>
    <mergeCell ref="D489:E489"/>
    <mergeCell ref="D506:E506"/>
    <mergeCell ref="D512:E512"/>
    <mergeCell ref="D515:E515"/>
    <mergeCell ref="D520:E520"/>
    <mergeCell ref="C524:E524"/>
    <mergeCell ref="D525:E525"/>
    <mergeCell ref="D529:E529"/>
    <mergeCell ref="D535:E535"/>
  </mergeCells>
  <pageMargins left="0.3" right="0.3" top="0.75" bottom="0.75" header="0.3" footer="0.3"/>
  <pageSetup paperSize="9" scale="69" fitToHeight="0" orientation="landscape" horizontalDpi="360" verticalDpi="360" r:id="rId1"/>
  <rowBreaks count="1" manualBreakCount="1">
    <brk id="55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170"/>
  <sheetViews>
    <sheetView view="pageBreakPreview" topLeftCell="F145" zoomScale="85" zoomScaleNormal="100" zoomScaleSheetLayoutView="85" workbookViewId="0">
      <selection activeCell="E32" sqref="E32"/>
    </sheetView>
  </sheetViews>
  <sheetFormatPr defaultColWidth="9" defaultRowHeight="15" x14ac:dyDescent="0.25"/>
  <cols>
    <col min="1" max="1" width="4" style="128" customWidth="1"/>
    <col min="2" max="2" width="6.42578125" style="131" customWidth="1"/>
    <col min="3" max="3" width="1.140625" style="128" customWidth="1"/>
    <col min="4" max="4" width="4.85546875" style="128" customWidth="1"/>
    <col min="5" max="5" width="67.7109375" style="128" customWidth="1"/>
    <col min="6" max="6" width="6.140625" style="131" customWidth="1"/>
    <col min="7" max="7" width="9.140625" style="131" customWidth="1"/>
    <col min="8" max="8" width="15.140625" style="154" bestFit="1" customWidth="1"/>
    <col min="9" max="9" width="15.140625" style="126" customWidth="1"/>
    <col min="10" max="10" width="15.140625" style="126" bestFit="1" customWidth="1"/>
    <col min="11" max="11" width="15.140625" style="126" customWidth="1"/>
    <col min="12" max="12" width="14.42578125" style="126" bestFit="1" customWidth="1"/>
    <col min="13" max="13" width="11.7109375" style="127" customWidth="1"/>
    <col min="14" max="16384" width="9" style="128"/>
  </cols>
  <sheetData>
    <row r="1" spans="2:13" ht="18.75" x14ac:dyDescent="0.3">
      <c r="B1" s="230" t="s">
        <v>394</v>
      </c>
      <c r="C1" s="230"/>
      <c r="D1" s="230"/>
      <c r="E1" s="230"/>
      <c r="F1" s="230"/>
      <c r="G1" s="230"/>
      <c r="H1" s="230"/>
      <c r="I1" s="230"/>
      <c r="J1" s="230"/>
      <c r="K1" s="230"/>
      <c r="L1" s="230"/>
      <c r="M1" s="230"/>
    </row>
    <row r="2" spans="2:13" ht="18.75" x14ac:dyDescent="0.3">
      <c r="B2" s="230" t="s">
        <v>338</v>
      </c>
      <c r="C2" s="230"/>
      <c r="D2" s="230"/>
      <c r="E2" s="230"/>
      <c r="F2" s="230"/>
      <c r="G2" s="230"/>
      <c r="H2" s="230"/>
      <c r="I2" s="230"/>
      <c r="J2" s="230"/>
      <c r="K2" s="230"/>
      <c r="L2" s="230"/>
      <c r="M2" s="230"/>
    </row>
    <row r="3" spans="2:13" ht="18.75" x14ac:dyDescent="0.3">
      <c r="B3" s="231" t="s">
        <v>339</v>
      </c>
      <c r="C3" s="231"/>
      <c r="D3" s="231"/>
      <c r="E3" s="231"/>
      <c r="F3" s="231"/>
      <c r="G3" s="231"/>
      <c r="H3" s="231"/>
      <c r="I3" s="231"/>
      <c r="J3" s="231"/>
      <c r="K3" s="231"/>
      <c r="L3" s="231"/>
      <c r="M3" s="231"/>
    </row>
    <row r="4" spans="2:13" ht="9.6" customHeight="1" x14ac:dyDescent="0.3">
      <c r="B4" s="129"/>
      <c r="C4" s="129"/>
      <c r="D4" s="129"/>
      <c r="E4" s="129"/>
      <c r="F4" s="129"/>
      <c r="G4" s="129"/>
      <c r="H4" s="130"/>
    </row>
    <row r="5" spans="2:13" ht="22.15" customHeight="1" thickBot="1" x14ac:dyDescent="0.3">
      <c r="H5" s="249" t="s">
        <v>404</v>
      </c>
      <c r="I5" s="249"/>
      <c r="J5" s="238" t="s">
        <v>405</v>
      </c>
      <c r="K5" s="238"/>
      <c r="L5" s="238"/>
      <c r="M5" s="238"/>
    </row>
    <row r="6" spans="2:13" ht="14.45" customHeight="1" x14ac:dyDescent="0.25">
      <c r="B6" s="239" t="s">
        <v>0</v>
      </c>
      <c r="C6" s="241" t="s">
        <v>1</v>
      </c>
      <c r="D6" s="241"/>
      <c r="E6" s="241"/>
      <c r="F6" s="243" t="s">
        <v>2</v>
      </c>
      <c r="G6" s="244"/>
      <c r="H6" s="245" t="s">
        <v>401</v>
      </c>
      <c r="I6" s="247" t="s">
        <v>402</v>
      </c>
      <c r="J6" s="236" t="s">
        <v>401</v>
      </c>
      <c r="K6" s="245" t="s">
        <v>402</v>
      </c>
      <c r="L6" s="250" t="s">
        <v>406</v>
      </c>
      <c r="M6" s="252" t="s">
        <v>403</v>
      </c>
    </row>
    <row r="7" spans="2:13" ht="15.75" thickBot="1" x14ac:dyDescent="0.3">
      <c r="B7" s="240"/>
      <c r="C7" s="242"/>
      <c r="D7" s="242"/>
      <c r="E7" s="242"/>
      <c r="F7" s="132" t="s">
        <v>102</v>
      </c>
      <c r="G7" s="113" t="s">
        <v>3</v>
      </c>
      <c r="H7" s="246"/>
      <c r="I7" s="248"/>
      <c r="J7" s="237"/>
      <c r="K7" s="246"/>
      <c r="L7" s="263"/>
      <c r="M7" s="253"/>
    </row>
    <row r="8" spans="2:13" ht="15.75" thickBot="1" x14ac:dyDescent="0.3">
      <c r="B8" s="179" t="s">
        <v>7</v>
      </c>
      <c r="C8" s="180" t="s">
        <v>127</v>
      </c>
      <c r="D8" s="181"/>
      <c r="E8" s="182"/>
      <c r="F8" s="183"/>
      <c r="G8" s="183"/>
      <c r="H8" s="55"/>
      <c r="I8" s="184"/>
      <c r="J8" s="185"/>
      <c r="K8" s="185"/>
      <c r="L8" s="186"/>
      <c r="M8" s="187"/>
    </row>
    <row r="9" spans="2:13" x14ac:dyDescent="0.25">
      <c r="B9" s="33"/>
      <c r="C9" s="11" t="s">
        <v>9</v>
      </c>
      <c r="D9" s="34"/>
      <c r="E9" s="35"/>
      <c r="F9" s="1"/>
      <c r="G9" s="1"/>
      <c r="H9" s="17"/>
      <c r="I9" s="139"/>
      <c r="J9" s="53"/>
      <c r="K9" s="53"/>
      <c r="L9" s="139"/>
      <c r="M9" s="188"/>
    </row>
    <row r="10" spans="2:13" x14ac:dyDescent="0.25">
      <c r="B10" s="189">
        <v>1</v>
      </c>
      <c r="C10" s="58" t="s">
        <v>4</v>
      </c>
      <c r="D10" s="59"/>
      <c r="E10" s="60"/>
      <c r="F10" s="61"/>
      <c r="G10" s="61"/>
      <c r="H10" s="62"/>
      <c r="I10" s="156"/>
      <c r="J10" s="80"/>
      <c r="K10" s="80"/>
      <c r="L10" s="140"/>
      <c r="M10" s="190"/>
    </row>
    <row r="11" spans="2:13" x14ac:dyDescent="0.25">
      <c r="B11" s="18"/>
      <c r="C11" s="19"/>
      <c r="D11" s="36" t="s">
        <v>5</v>
      </c>
      <c r="E11" s="2"/>
      <c r="F11" s="1">
        <v>1</v>
      </c>
      <c r="G11" s="1" t="s">
        <v>29</v>
      </c>
      <c r="H11" s="17">
        <v>8220000000</v>
      </c>
      <c r="I11" s="139">
        <f>H11*F11</f>
        <v>8220000000</v>
      </c>
      <c r="J11" s="53">
        <f>473805*14000</f>
        <v>6633270000</v>
      </c>
      <c r="K11" s="53">
        <f>J11*F11</f>
        <v>6633270000</v>
      </c>
      <c r="L11" s="139">
        <f>I11-K11</f>
        <v>1586730000</v>
      </c>
      <c r="M11" s="188" t="s">
        <v>399</v>
      </c>
    </row>
    <row r="12" spans="2:13" x14ac:dyDescent="0.25">
      <c r="B12" s="92"/>
      <c r="C12" s="73"/>
      <c r="D12" s="74" t="s">
        <v>31</v>
      </c>
      <c r="E12" s="71" t="s">
        <v>6</v>
      </c>
      <c r="F12" s="69">
        <v>1</v>
      </c>
      <c r="G12" s="69" t="s">
        <v>29</v>
      </c>
      <c r="H12" s="70">
        <v>150000000</v>
      </c>
      <c r="I12" s="140">
        <f t="shared" ref="I12:I17" si="0">H12*F12</f>
        <v>150000000</v>
      </c>
      <c r="J12" s="80">
        <f>8646*14000</f>
        <v>121044000</v>
      </c>
      <c r="K12" s="53">
        <f>J12*F12</f>
        <v>121044000</v>
      </c>
      <c r="L12" s="139">
        <f>I12-K12</f>
        <v>28956000</v>
      </c>
      <c r="M12" s="190" t="s">
        <v>399</v>
      </c>
    </row>
    <row r="13" spans="2:13" ht="14.25" customHeight="1" x14ac:dyDescent="0.25">
      <c r="B13" s="18"/>
      <c r="C13" s="19"/>
      <c r="D13" s="36" t="s">
        <v>112</v>
      </c>
      <c r="E13" s="38" t="s">
        <v>123</v>
      </c>
      <c r="F13" s="1">
        <v>1</v>
      </c>
      <c r="G13" s="1" t="s">
        <v>29</v>
      </c>
      <c r="H13" s="17">
        <v>250000000</v>
      </c>
      <c r="I13" s="139">
        <f t="shared" si="0"/>
        <v>250000000</v>
      </c>
      <c r="J13" s="53">
        <f>14410*14000</f>
        <v>201740000</v>
      </c>
      <c r="K13" s="53">
        <f>J13*F13</f>
        <v>201740000</v>
      </c>
      <c r="L13" s="139">
        <f>I13-K13</f>
        <v>48260000</v>
      </c>
      <c r="M13" s="188" t="s">
        <v>399</v>
      </c>
    </row>
    <row r="14" spans="2:13" x14ac:dyDescent="0.25">
      <c r="B14" s="189">
        <v>2</v>
      </c>
      <c r="C14" s="58" t="s">
        <v>32</v>
      </c>
      <c r="D14" s="76"/>
      <c r="E14" s="75"/>
      <c r="F14" s="69">
        <v>1</v>
      </c>
      <c r="G14" s="69" t="s">
        <v>29</v>
      </c>
      <c r="H14" s="70">
        <v>125000000</v>
      </c>
      <c r="I14" s="140">
        <f t="shared" si="0"/>
        <v>125000000</v>
      </c>
      <c r="J14" s="80">
        <f>7205*14000</f>
        <v>100870000</v>
      </c>
      <c r="K14" s="53">
        <f>J14*F14</f>
        <v>100870000</v>
      </c>
      <c r="L14" s="139">
        <f>I14-K14</f>
        <v>24130000</v>
      </c>
      <c r="M14" s="190" t="s">
        <v>399</v>
      </c>
    </row>
    <row r="15" spans="2:13" x14ac:dyDescent="0.25">
      <c r="B15" s="92"/>
      <c r="C15" s="78" t="s">
        <v>10</v>
      </c>
      <c r="D15" s="79"/>
      <c r="E15" s="68"/>
      <c r="F15" s="69"/>
      <c r="G15" s="69"/>
      <c r="H15" s="80"/>
      <c r="I15" s="140"/>
      <c r="J15" s="80"/>
      <c r="K15" s="80"/>
      <c r="L15" s="140"/>
      <c r="M15" s="190"/>
    </row>
    <row r="16" spans="2:13" x14ac:dyDescent="0.25">
      <c r="B16" s="12">
        <v>3</v>
      </c>
      <c r="C16" s="13" t="s">
        <v>8</v>
      </c>
      <c r="D16" s="14"/>
      <c r="E16" s="2"/>
      <c r="F16" s="1">
        <v>1</v>
      </c>
      <c r="G16" s="1" t="s">
        <v>29</v>
      </c>
      <c r="H16" s="17">
        <v>150000000</v>
      </c>
      <c r="I16" s="139">
        <f t="shared" si="0"/>
        <v>150000000</v>
      </c>
      <c r="J16" s="53">
        <f>7205*14000</f>
        <v>100870000</v>
      </c>
      <c r="K16" s="53">
        <f t="shared" ref="K16:K23" si="1">J16*F16</f>
        <v>100870000</v>
      </c>
      <c r="L16" s="139">
        <f t="shared" ref="L16:L23" si="2">I16-K16</f>
        <v>49130000</v>
      </c>
      <c r="M16" s="188" t="s">
        <v>399</v>
      </c>
    </row>
    <row r="17" spans="2:13" x14ac:dyDescent="0.25">
      <c r="B17" s="189">
        <v>4</v>
      </c>
      <c r="C17" s="58" t="s">
        <v>11</v>
      </c>
      <c r="D17" s="59"/>
      <c r="E17" s="60"/>
      <c r="F17" s="69">
        <v>1</v>
      </c>
      <c r="G17" s="69" t="s">
        <v>29</v>
      </c>
      <c r="H17" s="70">
        <v>150000000</v>
      </c>
      <c r="I17" s="140">
        <f t="shared" si="0"/>
        <v>150000000</v>
      </c>
      <c r="J17" s="80">
        <f>7205*14000</f>
        <v>100870000</v>
      </c>
      <c r="K17" s="53">
        <f t="shared" si="1"/>
        <v>100870000</v>
      </c>
      <c r="L17" s="139">
        <f t="shared" si="2"/>
        <v>49130000</v>
      </c>
      <c r="M17" s="190" t="s">
        <v>399</v>
      </c>
    </row>
    <row r="18" spans="2:13" x14ac:dyDescent="0.25">
      <c r="B18" s="189">
        <v>9</v>
      </c>
      <c r="C18" s="58" t="s">
        <v>34</v>
      </c>
      <c r="D18" s="76"/>
      <c r="E18" s="75"/>
      <c r="F18" s="69">
        <v>1</v>
      </c>
      <c r="G18" s="69" t="s">
        <v>29</v>
      </c>
      <c r="H18" s="70">
        <v>125000000</v>
      </c>
      <c r="I18" s="140">
        <f t="shared" ref="I18:I21" si="3">H18*F18</f>
        <v>125000000</v>
      </c>
      <c r="J18" s="80">
        <f>7205*14000</f>
        <v>100870000</v>
      </c>
      <c r="K18" s="53">
        <f t="shared" si="1"/>
        <v>100870000</v>
      </c>
      <c r="L18" s="139">
        <f t="shared" si="2"/>
        <v>24130000</v>
      </c>
      <c r="M18" s="190" t="s">
        <v>399</v>
      </c>
    </row>
    <row r="19" spans="2:13" x14ac:dyDescent="0.25">
      <c r="B19" s="189">
        <v>10</v>
      </c>
      <c r="C19" s="58" t="s">
        <v>97</v>
      </c>
      <c r="D19" s="79"/>
      <c r="E19" s="75"/>
      <c r="F19" s="85">
        <v>24</v>
      </c>
      <c r="G19" s="85" t="s">
        <v>29</v>
      </c>
      <c r="H19" s="70">
        <v>70000000</v>
      </c>
      <c r="I19" s="140">
        <f t="shared" si="3"/>
        <v>1680000000</v>
      </c>
      <c r="J19" s="80">
        <f>3747*14000</f>
        <v>52458000</v>
      </c>
      <c r="K19" s="53">
        <f t="shared" si="1"/>
        <v>1258992000</v>
      </c>
      <c r="L19" s="139">
        <f t="shared" si="2"/>
        <v>421008000</v>
      </c>
      <c r="M19" s="190" t="s">
        <v>399</v>
      </c>
    </row>
    <row r="20" spans="2:13" x14ac:dyDescent="0.25">
      <c r="B20" s="189">
        <v>11</v>
      </c>
      <c r="C20" s="58" t="s">
        <v>98</v>
      </c>
      <c r="D20" s="79"/>
      <c r="E20" s="75"/>
      <c r="F20" s="85">
        <v>2</v>
      </c>
      <c r="G20" s="85" t="s">
        <v>29</v>
      </c>
      <c r="H20" s="70">
        <v>150000000</v>
      </c>
      <c r="I20" s="140">
        <f t="shared" si="3"/>
        <v>300000000</v>
      </c>
      <c r="J20" s="80">
        <f>8646*14000</f>
        <v>121044000</v>
      </c>
      <c r="K20" s="53">
        <f t="shared" si="1"/>
        <v>242088000</v>
      </c>
      <c r="L20" s="139">
        <f t="shared" si="2"/>
        <v>57912000</v>
      </c>
      <c r="M20" s="190" t="s">
        <v>399</v>
      </c>
    </row>
    <row r="21" spans="2:13" x14ac:dyDescent="0.25">
      <c r="B21" s="189">
        <v>12</v>
      </c>
      <c r="C21" s="58" t="s">
        <v>99</v>
      </c>
      <c r="D21" s="79"/>
      <c r="E21" s="75"/>
      <c r="F21" s="85">
        <v>2</v>
      </c>
      <c r="G21" s="85" t="s">
        <v>29</v>
      </c>
      <c r="H21" s="70">
        <v>150000000</v>
      </c>
      <c r="I21" s="140">
        <f t="shared" si="3"/>
        <v>300000000</v>
      </c>
      <c r="J21" s="80">
        <f>8646*14000</f>
        <v>121044000</v>
      </c>
      <c r="K21" s="53">
        <f t="shared" si="1"/>
        <v>242088000</v>
      </c>
      <c r="L21" s="139">
        <f t="shared" si="2"/>
        <v>57912000</v>
      </c>
      <c r="M21" s="190" t="s">
        <v>399</v>
      </c>
    </row>
    <row r="22" spans="2:13" x14ac:dyDescent="0.25">
      <c r="B22" s="189">
        <v>13</v>
      </c>
      <c r="C22" s="58" t="s">
        <v>100</v>
      </c>
      <c r="D22" s="79"/>
      <c r="E22" s="75"/>
      <c r="F22" s="85">
        <v>2</v>
      </c>
      <c r="G22" s="85" t="s">
        <v>29</v>
      </c>
      <c r="H22" s="70">
        <v>65000000</v>
      </c>
      <c r="I22" s="140">
        <f t="shared" ref="I22:I57" si="4">H22*F22</f>
        <v>130000000</v>
      </c>
      <c r="J22" s="80">
        <f>3747*14000</f>
        <v>52458000</v>
      </c>
      <c r="K22" s="53">
        <f t="shared" si="1"/>
        <v>104916000</v>
      </c>
      <c r="L22" s="139">
        <f t="shared" si="2"/>
        <v>25084000</v>
      </c>
      <c r="M22" s="190" t="s">
        <v>399</v>
      </c>
    </row>
    <row r="23" spans="2:13" x14ac:dyDescent="0.25">
      <c r="B23" s="189">
        <v>14</v>
      </c>
      <c r="C23" s="58" t="s">
        <v>101</v>
      </c>
      <c r="D23" s="76"/>
      <c r="E23" s="75"/>
      <c r="F23" s="69">
        <v>1</v>
      </c>
      <c r="G23" s="69" t="s">
        <v>29</v>
      </c>
      <c r="H23" s="70">
        <v>100000000</v>
      </c>
      <c r="I23" s="140">
        <f t="shared" si="4"/>
        <v>100000000</v>
      </c>
      <c r="J23" s="80">
        <f>5764*14000</f>
        <v>80696000</v>
      </c>
      <c r="K23" s="53">
        <f t="shared" si="1"/>
        <v>80696000</v>
      </c>
      <c r="L23" s="139">
        <f t="shared" si="2"/>
        <v>19304000</v>
      </c>
      <c r="M23" s="190" t="s">
        <v>399</v>
      </c>
    </row>
    <row r="24" spans="2:13" ht="15" hidden="1" customHeight="1" x14ac:dyDescent="0.25">
      <c r="B24" s="12"/>
      <c r="C24" s="13"/>
      <c r="D24" s="48"/>
      <c r="E24" s="43"/>
      <c r="F24" s="1"/>
      <c r="G24" s="1"/>
      <c r="H24" s="52"/>
      <c r="I24" s="139"/>
      <c r="J24" s="53"/>
      <c r="K24" s="53"/>
      <c r="L24" s="139"/>
      <c r="M24" s="188"/>
    </row>
    <row r="25" spans="2:13" ht="15" hidden="1" customHeight="1" x14ac:dyDescent="0.25">
      <c r="B25" s="92"/>
      <c r="C25" s="73"/>
      <c r="D25" s="79"/>
      <c r="E25" s="75"/>
      <c r="F25" s="85"/>
      <c r="G25" s="85"/>
      <c r="H25" s="93"/>
      <c r="I25" s="139"/>
      <c r="J25" s="53"/>
      <c r="K25" s="53"/>
      <c r="L25" s="139"/>
      <c r="M25" s="188"/>
    </row>
    <row r="26" spans="2:13" ht="15.75" thickBot="1" x14ac:dyDescent="0.3">
      <c r="B26" s="191"/>
      <c r="C26" s="95" t="s">
        <v>128</v>
      </c>
      <c r="D26" s="96"/>
      <c r="E26" s="97"/>
      <c r="F26" s="98"/>
      <c r="G26" s="98"/>
      <c r="H26" s="99"/>
      <c r="I26" s="140"/>
      <c r="J26" s="80"/>
      <c r="K26" s="80"/>
      <c r="L26" s="140"/>
      <c r="M26" s="190"/>
    </row>
    <row r="27" spans="2:13" ht="15.75" thickTop="1" x14ac:dyDescent="0.25">
      <c r="B27" s="18"/>
      <c r="C27" s="11" t="s">
        <v>9</v>
      </c>
      <c r="D27" s="6"/>
      <c r="E27" s="2"/>
      <c r="F27" s="1"/>
      <c r="G27" s="1"/>
      <c r="H27" s="17"/>
      <c r="I27" s="139"/>
      <c r="J27" s="53"/>
      <c r="K27" s="53"/>
      <c r="L27" s="139"/>
      <c r="M27" s="188"/>
    </row>
    <row r="28" spans="2:13" x14ac:dyDescent="0.25">
      <c r="B28" s="12">
        <v>1</v>
      </c>
      <c r="C28" s="13" t="s">
        <v>120</v>
      </c>
      <c r="D28" s="14"/>
      <c r="E28" s="4"/>
      <c r="F28" s="1"/>
      <c r="G28" s="1"/>
      <c r="H28" s="17"/>
      <c r="I28" s="139"/>
      <c r="J28" s="53"/>
      <c r="K28" s="53"/>
      <c r="L28" s="139"/>
      <c r="M28" s="188"/>
    </row>
    <row r="29" spans="2:13" x14ac:dyDescent="0.25">
      <c r="B29" s="18"/>
      <c r="C29" s="19"/>
      <c r="D29" s="5" t="s">
        <v>18</v>
      </c>
      <c r="E29" s="3" t="s">
        <v>414</v>
      </c>
      <c r="F29" s="1">
        <v>1</v>
      </c>
      <c r="G29" s="1" t="s">
        <v>30</v>
      </c>
      <c r="H29" s="17">
        <v>65000000</v>
      </c>
      <c r="I29" s="139">
        <f t="shared" si="4"/>
        <v>65000000</v>
      </c>
      <c r="J29" s="17">
        <f>H29</f>
        <v>65000000</v>
      </c>
      <c r="K29" s="53">
        <f>J29*F29</f>
        <v>65000000</v>
      </c>
      <c r="L29" s="139">
        <f t="shared" ref="L29:L31" si="5">I29-K29</f>
        <v>0</v>
      </c>
      <c r="M29" s="188"/>
    </row>
    <row r="30" spans="2:13" x14ac:dyDescent="0.25">
      <c r="B30" s="18"/>
      <c r="C30" s="19"/>
      <c r="D30" s="5" t="s">
        <v>18</v>
      </c>
      <c r="E30" s="2" t="s">
        <v>355</v>
      </c>
      <c r="F30" s="1">
        <v>1</v>
      </c>
      <c r="G30" s="1" t="s">
        <v>30</v>
      </c>
      <c r="H30" s="17">
        <v>4500000</v>
      </c>
      <c r="I30" s="139">
        <f t="shared" si="4"/>
        <v>4500000</v>
      </c>
      <c r="J30" s="17">
        <f t="shared" ref="J30:J31" si="6">H30</f>
        <v>4500000</v>
      </c>
      <c r="K30" s="53">
        <f t="shared" ref="K30:K31" si="7">J30*F30</f>
        <v>4500000</v>
      </c>
      <c r="L30" s="139">
        <f t="shared" si="5"/>
        <v>0</v>
      </c>
      <c r="M30" s="188"/>
    </row>
    <row r="31" spans="2:13" x14ac:dyDescent="0.25">
      <c r="B31" s="18"/>
      <c r="C31" s="19"/>
      <c r="D31" s="5" t="s">
        <v>18</v>
      </c>
      <c r="E31" s="3" t="s">
        <v>357</v>
      </c>
      <c r="F31" s="1">
        <v>1</v>
      </c>
      <c r="G31" s="1" t="s">
        <v>30</v>
      </c>
      <c r="H31" s="17">
        <v>5500000</v>
      </c>
      <c r="I31" s="139">
        <f t="shared" si="4"/>
        <v>5500000</v>
      </c>
      <c r="J31" s="17">
        <f t="shared" si="6"/>
        <v>5500000</v>
      </c>
      <c r="K31" s="53">
        <f t="shared" si="7"/>
        <v>5500000</v>
      </c>
      <c r="L31" s="139">
        <f t="shared" si="5"/>
        <v>0</v>
      </c>
      <c r="M31" s="188"/>
    </row>
    <row r="32" spans="2:13" x14ac:dyDescent="0.25">
      <c r="B32" s="189">
        <v>2</v>
      </c>
      <c r="C32" s="58" t="s">
        <v>36</v>
      </c>
      <c r="D32" s="79"/>
      <c r="E32" s="68"/>
      <c r="F32" s="69"/>
      <c r="G32" s="69"/>
      <c r="H32" s="70"/>
      <c r="I32" s="140">
        <f t="shared" si="4"/>
        <v>0</v>
      </c>
      <c r="J32" s="80"/>
      <c r="K32" s="80"/>
      <c r="L32" s="140"/>
      <c r="M32" s="190"/>
    </row>
    <row r="33" spans="2:13" x14ac:dyDescent="0.25">
      <c r="B33" s="18"/>
      <c r="C33" s="19"/>
      <c r="D33" s="5" t="s">
        <v>18</v>
      </c>
      <c r="E33" s="3" t="s">
        <v>414</v>
      </c>
      <c r="F33" s="1">
        <v>1</v>
      </c>
      <c r="G33" s="1" t="s">
        <v>30</v>
      </c>
      <c r="H33" s="17">
        <v>65000000</v>
      </c>
      <c r="I33" s="139">
        <f t="shared" si="4"/>
        <v>65000000</v>
      </c>
      <c r="J33" s="17">
        <f t="shared" ref="J33:J35" si="8">H33</f>
        <v>65000000</v>
      </c>
      <c r="K33" s="53">
        <f t="shared" ref="K33:K35" si="9">J33*F33</f>
        <v>65000000</v>
      </c>
      <c r="L33" s="139">
        <f t="shared" ref="L33:L35" si="10">I33-K33</f>
        <v>0</v>
      </c>
      <c r="M33" s="188"/>
    </row>
    <row r="34" spans="2:13" x14ac:dyDescent="0.25">
      <c r="B34" s="18"/>
      <c r="C34" s="19"/>
      <c r="D34" s="5" t="s">
        <v>18</v>
      </c>
      <c r="E34" s="2" t="s">
        <v>33</v>
      </c>
      <c r="F34" s="1">
        <v>1</v>
      </c>
      <c r="G34" s="1" t="s">
        <v>30</v>
      </c>
      <c r="H34" s="17">
        <v>800000</v>
      </c>
      <c r="I34" s="139">
        <f t="shared" si="4"/>
        <v>800000</v>
      </c>
      <c r="J34" s="17">
        <f t="shared" si="8"/>
        <v>800000</v>
      </c>
      <c r="K34" s="53">
        <f t="shared" si="9"/>
        <v>800000</v>
      </c>
      <c r="L34" s="139">
        <f t="shared" si="10"/>
        <v>0</v>
      </c>
      <c r="M34" s="188"/>
    </row>
    <row r="35" spans="2:13" x14ac:dyDescent="0.25">
      <c r="B35" s="18"/>
      <c r="C35" s="19"/>
      <c r="D35" s="5" t="s">
        <v>18</v>
      </c>
      <c r="E35" s="2" t="s">
        <v>52</v>
      </c>
      <c r="F35" s="1">
        <v>1</v>
      </c>
      <c r="G35" s="1" t="s">
        <v>30</v>
      </c>
      <c r="H35" s="17">
        <v>400000</v>
      </c>
      <c r="I35" s="139">
        <f t="shared" si="4"/>
        <v>400000</v>
      </c>
      <c r="J35" s="17">
        <f t="shared" si="8"/>
        <v>400000</v>
      </c>
      <c r="K35" s="53">
        <f t="shared" si="9"/>
        <v>400000</v>
      </c>
      <c r="L35" s="139">
        <f t="shared" si="10"/>
        <v>0</v>
      </c>
      <c r="M35" s="188"/>
    </row>
    <row r="36" spans="2:13" x14ac:dyDescent="0.25">
      <c r="B36" s="189">
        <v>3</v>
      </c>
      <c r="C36" s="58" t="s">
        <v>90</v>
      </c>
      <c r="D36" s="59"/>
      <c r="E36" s="60"/>
      <c r="F36" s="69"/>
      <c r="G36" s="69"/>
      <c r="H36" s="70"/>
      <c r="I36" s="140"/>
      <c r="J36" s="80"/>
      <c r="K36" s="80"/>
      <c r="L36" s="140"/>
      <c r="M36" s="190"/>
    </row>
    <row r="37" spans="2:13" x14ac:dyDescent="0.25">
      <c r="B37" s="18"/>
      <c r="C37" s="19"/>
      <c r="D37" s="5" t="s">
        <v>18</v>
      </c>
      <c r="E37" s="3" t="s">
        <v>414</v>
      </c>
      <c r="F37" s="1">
        <v>1</v>
      </c>
      <c r="G37" s="1" t="s">
        <v>30</v>
      </c>
      <c r="H37" s="17">
        <v>65000000</v>
      </c>
      <c r="I37" s="139">
        <f t="shared" si="4"/>
        <v>65000000</v>
      </c>
      <c r="J37" s="17">
        <f t="shared" ref="J37:J38" si="11">H37</f>
        <v>65000000</v>
      </c>
      <c r="K37" s="53">
        <f t="shared" ref="K37:K38" si="12">J37*F37</f>
        <v>65000000</v>
      </c>
      <c r="L37" s="139">
        <f t="shared" ref="L37:L38" si="13">I37-K37</f>
        <v>0</v>
      </c>
      <c r="M37" s="188"/>
    </row>
    <row r="38" spans="2:13" x14ac:dyDescent="0.25">
      <c r="B38" s="18"/>
      <c r="C38" s="19"/>
      <c r="D38" s="5" t="s">
        <v>18</v>
      </c>
      <c r="E38" s="2" t="s">
        <v>355</v>
      </c>
      <c r="F38" s="1">
        <v>1</v>
      </c>
      <c r="G38" s="1" t="s">
        <v>30</v>
      </c>
      <c r="H38" s="17">
        <v>4500000</v>
      </c>
      <c r="I38" s="139">
        <f t="shared" si="4"/>
        <v>4500000</v>
      </c>
      <c r="J38" s="17">
        <f t="shared" si="11"/>
        <v>4500000</v>
      </c>
      <c r="K38" s="53">
        <f t="shared" si="12"/>
        <v>4500000</v>
      </c>
      <c r="L38" s="139">
        <f t="shared" si="13"/>
        <v>0</v>
      </c>
      <c r="M38" s="188"/>
    </row>
    <row r="39" spans="2:13" x14ac:dyDescent="0.25">
      <c r="B39" s="189">
        <v>4</v>
      </c>
      <c r="C39" s="58" t="s">
        <v>59</v>
      </c>
      <c r="D39" s="79"/>
      <c r="E39" s="68"/>
      <c r="F39" s="69"/>
      <c r="G39" s="69"/>
      <c r="H39" s="70"/>
      <c r="I39" s="140"/>
      <c r="J39" s="80"/>
      <c r="K39" s="80"/>
      <c r="L39" s="140"/>
      <c r="M39" s="190"/>
    </row>
    <row r="40" spans="2:13" x14ac:dyDescent="0.25">
      <c r="B40" s="12"/>
      <c r="C40" s="20" t="s">
        <v>91</v>
      </c>
      <c r="D40" s="6"/>
      <c r="E40" s="2"/>
      <c r="F40" s="1"/>
      <c r="G40" s="1"/>
      <c r="H40" s="17"/>
      <c r="I40" s="139"/>
      <c r="J40" s="53"/>
      <c r="K40" s="53"/>
      <c r="L40" s="139"/>
      <c r="M40" s="188"/>
    </row>
    <row r="41" spans="2:13" x14ac:dyDescent="0.25">
      <c r="B41" s="18"/>
      <c r="C41" s="19"/>
      <c r="D41" s="21" t="s">
        <v>18</v>
      </c>
      <c r="E41" s="3" t="s">
        <v>414</v>
      </c>
      <c r="F41" s="1">
        <v>1</v>
      </c>
      <c r="G41" s="1" t="s">
        <v>30</v>
      </c>
      <c r="H41" s="17">
        <v>51000000</v>
      </c>
      <c r="I41" s="139">
        <f t="shared" si="4"/>
        <v>51000000</v>
      </c>
      <c r="J41" s="17">
        <f t="shared" ref="J41:J42" si="14">H41</f>
        <v>51000000</v>
      </c>
      <c r="K41" s="53">
        <f t="shared" ref="K41:K42" si="15">J41*F41</f>
        <v>51000000</v>
      </c>
      <c r="L41" s="139">
        <f t="shared" ref="L41:L42" si="16">I41-K41</f>
        <v>0</v>
      </c>
      <c r="M41" s="188"/>
    </row>
    <row r="42" spans="2:13" x14ac:dyDescent="0.25">
      <c r="B42" s="192"/>
      <c r="C42" s="64"/>
      <c r="D42" s="101" t="s">
        <v>18</v>
      </c>
      <c r="E42" s="81" t="s">
        <v>355</v>
      </c>
      <c r="F42" s="63">
        <v>3</v>
      </c>
      <c r="G42" s="63" t="s">
        <v>30</v>
      </c>
      <c r="H42" s="67">
        <v>4500000</v>
      </c>
      <c r="I42" s="141">
        <f t="shared" si="4"/>
        <v>13500000</v>
      </c>
      <c r="J42" s="17">
        <f t="shared" si="14"/>
        <v>4500000</v>
      </c>
      <c r="K42" s="53">
        <f t="shared" si="15"/>
        <v>13500000</v>
      </c>
      <c r="L42" s="139">
        <f t="shared" si="16"/>
        <v>0</v>
      </c>
      <c r="M42" s="193"/>
    </row>
    <row r="43" spans="2:13" x14ac:dyDescent="0.25">
      <c r="B43" s="92"/>
      <c r="C43" s="102" t="s">
        <v>92</v>
      </c>
      <c r="D43" s="103"/>
      <c r="E43" s="68"/>
      <c r="F43" s="69"/>
      <c r="G43" s="69"/>
      <c r="H43" s="70"/>
      <c r="I43" s="140">
        <f t="shared" si="4"/>
        <v>0</v>
      </c>
      <c r="J43" s="80"/>
      <c r="K43" s="80"/>
      <c r="L43" s="140"/>
      <c r="M43" s="190"/>
    </row>
    <row r="44" spans="2:13" x14ac:dyDescent="0.25">
      <c r="B44" s="18"/>
      <c r="C44" s="19"/>
      <c r="D44" s="21" t="s">
        <v>18</v>
      </c>
      <c r="E44" s="3" t="s">
        <v>414</v>
      </c>
      <c r="F44" s="1">
        <v>1</v>
      </c>
      <c r="G44" s="1" t="s">
        <v>30</v>
      </c>
      <c r="H44" s="17">
        <v>51000000</v>
      </c>
      <c r="I44" s="139">
        <f t="shared" si="4"/>
        <v>51000000</v>
      </c>
      <c r="J44" s="17">
        <f t="shared" ref="J44:J45" si="17">H44</f>
        <v>51000000</v>
      </c>
      <c r="K44" s="53">
        <f t="shared" ref="K44:K45" si="18">J44*F44</f>
        <v>51000000</v>
      </c>
      <c r="L44" s="139"/>
      <c r="M44" s="188"/>
    </row>
    <row r="45" spans="2:13" x14ac:dyDescent="0.25">
      <c r="B45" s="18"/>
      <c r="C45" s="19"/>
      <c r="D45" s="21" t="s">
        <v>18</v>
      </c>
      <c r="E45" s="2" t="s">
        <v>355</v>
      </c>
      <c r="F45" s="1">
        <v>3</v>
      </c>
      <c r="G45" s="1" t="s">
        <v>30</v>
      </c>
      <c r="H45" s="17">
        <v>4500000</v>
      </c>
      <c r="I45" s="139">
        <f t="shared" si="4"/>
        <v>13500000</v>
      </c>
      <c r="J45" s="17">
        <f t="shared" si="17"/>
        <v>4500000</v>
      </c>
      <c r="K45" s="53">
        <f t="shared" si="18"/>
        <v>13500000</v>
      </c>
      <c r="L45" s="139"/>
      <c r="M45" s="188"/>
    </row>
    <row r="46" spans="2:13" x14ac:dyDescent="0.25">
      <c r="B46" s="189">
        <v>5</v>
      </c>
      <c r="C46" s="58" t="s">
        <v>14</v>
      </c>
      <c r="D46" s="59"/>
      <c r="E46" s="60"/>
      <c r="F46" s="69"/>
      <c r="G46" s="69"/>
      <c r="H46" s="70"/>
      <c r="I46" s="140"/>
      <c r="J46" s="80"/>
      <c r="K46" s="80"/>
      <c r="L46" s="140"/>
      <c r="M46" s="190"/>
    </row>
    <row r="47" spans="2:13" x14ac:dyDescent="0.25">
      <c r="B47" s="18"/>
      <c r="C47" s="19"/>
      <c r="D47" s="5" t="s">
        <v>18</v>
      </c>
      <c r="E47" s="2" t="s">
        <v>355</v>
      </c>
      <c r="F47" s="1">
        <v>1</v>
      </c>
      <c r="G47" s="1" t="s">
        <v>30</v>
      </c>
      <c r="H47" s="17">
        <v>4500000</v>
      </c>
      <c r="I47" s="139">
        <f t="shared" si="4"/>
        <v>4500000</v>
      </c>
      <c r="J47" s="17">
        <f>H47</f>
        <v>4500000</v>
      </c>
      <c r="K47" s="53">
        <f>J47*F47</f>
        <v>4500000</v>
      </c>
      <c r="L47" s="139"/>
      <c r="M47" s="188"/>
    </row>
    <row r="48" spans="2:13" x14ac:dyDescent="0.25">
      <c r="B48" s="92"/>
      <c r="C48" s="104" t="s">
        <v>10</v>
      </c>
      <c r="D48" s="79"/>
      <c r="E48" s="68"/>
      <c r="F48" s="69"/>
      <c r="G48" s="69"/>
      <c r="H48" s="70"/>
      <c r="I48" s="140"/>
      <c r="J48" s="80"/>
      <c r="K48" s="80"/>
      <c r="L48" s="140"/>
      <c r="M48" s="190"/>
    </row>
    <row r="49" spans="2:13" x14ac:dyDescent="0.25">
      <c r="B49" s="12">
        <v>6</v>
      </c>
      <c r="C49" s="13" t="s">
        <v>8</v>
      </c>
      <c r="D49" s="14"/>
      <c r="E49" s="2"/>
      <c r="F49" s="1"/>
      <c r="G49" s="1"/>
      <c r="H49" s="17"/>
      <c r="I49" s="139"/>
      <c r="J49" s="53"/>
      <c r="K49" s="53"/>
      <c r="L49" s="139"/>
      <c r="M49" s="188"/>
    </row>
    <row r="50" spans="2:13" x14ac:dyDescent="0.25">
      <c r="B50" s="18"/>
      <c r="C50" s="19"/>
      <c r="D50" s="5" t="s">
        <v>18</v>
      </c>
      <c r="E50" s="3" t="s">
        <v>414</v>
      </c>
      <c r="F50" s="1">
        <v>1</v>
      </c>
      <c r="G50" s="1" t="s">
        <v>30</v>
      </c>
      <c r="H50" s="17">
        <v>25000000</v>
      </c>
      <c r="I50" s="139">
        <f t="shared" si="4"/>
        <v>25000000</v>
      </c>
      <c r="J50" s="17">
        <f t="shared" ref="J50:J52" si="19">H50</f>
        <v>25000000</v>
      </c>
      <c r="K50" s="53">
        <f t="shared" ref="K50:K52" si="20">J50*F50</f>
        <v>25000000</v>
      </c>
      <c r="L50" s="139">
        <f t="shared" ref="L50:L52" si="21">I50-K50</f>
        <v>0</v>
      </c>
      <c r="M50" s="188"/>
    </row>
    <row r="51" spans="2:13" x14ac:dyDescent="0.25">
      <c r="B51" s="18"/>
      <c r="C51" s="19"/>
      <c r="D51" s="5" t="s">
        <v>18</v>
      </c>
      <c r="E51" s="3" t="s">
        <v>355</v>
      </c>
      <c r="F51" s="1">
        <v>1</v>
      </c>
      <c r="G51" s="1" t="s">
        <v>30</v>
      </c>
      <c r="H51" s="17">
        <v>4500000</v>
      </c>
      <c r="I51" s="139">
        <f t="shared" si="4"/>
        <v>4500000</v>
      </c>
      <c r="J51" s="17">
        <f t="shared" si="19"/>
        <v>4500000</v>
      </c>
      <c r="K51" s="53">
        <f t="shared" si="20"/>
        <v>4500000</v>
      </c>
      <c r="L51" s="139">
        <f t="shared" si="21"/>
        <v>0</v>
      </c>
      <c r="M51" s="188"/>
    </row>
    <row r="52" spans="2:13" x14ac:dyDescent="0.25">
      <c r="B52" s="18"/>
      <c r="C52" s="19"/>
      <c r="D52" s="5" t="s">
        <v>18</v>
      </c>
      <c r="E52" s="2" t="s">
        <v>331</v>
      </c>
      <c r="F52" s="1">
        <v>1</v>
      </c>
      <c r="G52" s="1" t="s">
        <v>30</v>
      </c>
      <c r="H52" s="17">
        <v>30000000</v>
      </c>
      <c r="I52" s="139">
        <f t="shared" si="4"/>
        <v>30000000</v>
      </c>
      <c r="J52" s="17">
        <f t="shared" si="19"/>
        <v>30000000</v>
      </c>
      <c r="K52" s="53">
        <f t="shared" si="20"/>
        <v>30000000</v>
      </c>
      <c r="L52" s="139">
        <f t="shared" si="21"/>
        <v>0</v>
      </c>
      <c r="M52" s="188"/>
    </row>
    <row r="53" spans="2:13" x14ac:dyDescent="0.25">
      <c r="B53" s="189">
        <v>7</v>
      </c>
      <c r="C53" s="58" t="s">
        <v>15</v>
      </c>
      <c r="D53" s="59"/>
      <c r="E53" s="60"/>
      <c r="F53" s="69"/>
      <c r="G53" s="69"/>
      <c r="H53" s="70"/>
      <c r="I53" s="140"/>
      <c r="J53" s="80"/>
      <c r="K53" s="80"/>
      <c r="L53" s="140"/>
      <c r="M53" s="190"/>
    </row>
    <row r="54" spans="2:13" x14ac:dyDescent="0.25">
      <c r="B54" s="18"/>
      <c r="C54" s="19"/>
      <c r="D54" s="5" t="s">
        <v>18</v>
      </c>
      <c r="E54" s="3" t="s">
        <v>414</v>
      </c>
      <c r="F54" s="1">
        <v>1</v>
      </c>
      <c r="G54" s="1" t="s">
        <v>30</v>
      </c>
      <c r="H54" s="17">
        <v>25000000</v>
      </c>
      <c r="I54" s="139">
        <f t="shared" si="4"/>
        <v>25000000</v>
      </c>
      <c r="J54" s="17">
        <f t="shared" ref="J54:J57" si="22">H54</f>
        <v>25000000</v>
      </c>
      <c r="K54" s="53">
        <f t="shared" ref="K54:K57" si="23">J54*F54</f>
        <v>25000000</v>
      </c>
      <c r="L54" s="139">
        <f t="shared" ref="L54:L57" si="24">I54-K54</f>
        <v>0</v>
      </c>
      <c r="M54" s="188"/>
    </row>
    <row r="55" spans="2:13" x14ac:dyDescent="0.25">
      <c r="B55" s="18"/>
      <c r="C55" s="19"/>
      <c r="D55" s="5" t="s">
        <v>18</v>
      </c>
      <c r="E55" s="3" t="s">
        <v>355</v>
      </c>
      <c r="F55" s="1">
        <v>1</v>
      </c>
      <c r="G55" s="1" t="s">
        <v>30</v>
      </c>
      <c r="H55" s="17">
        <v>4500000</v>
      </c>
      <c r="I55" s="139">
        <f t="shared" si="4"/>
        <v>4500000</v>
      </c>
      <c r="J55" s="17">
        <f t="shared" si="22"/>
        <v>4500000</v>
      </c>
      <c r="K55" s="53">
        <f t="shared" si="23"/>
        <v>4500000</v>
      </c>
      <c r="L55" s="139">
        <f t="shared" si="24"/>
        <v>0</v>
      </c>
      <c r="M55" s="188"/>
    </row>
    <row r="56" spans="2:13" x14ac:dyDescent="0.25">
      <c r="B56" s="18"/>
      <c r="C56" s="19"/>
      <c r="D56" s="5" t="s">
        <v>18</v>
      </c>
      <c r="E56" s="2" t="s">
        <v>35</v>
      </c>
      <c r="F56" s="1">
        <v>1</v>
      </c>
      <c r="G56" s="1" t="s">
        <v>30</v>
      </c>
      <c r="H56" s="17">
        <v>30000000</v>
      </c>
      <c r="I56" s="139">
        <f t="shared" si="4"/>
        <v>30000000</v>
      </c>
      <c r="J56" s="17">
        <f t="shared" si="22"/>
        <v>30000000</v>
      </c>
      <c r="K56" s="53">
        <f t="shared" si="23"/>
        <v>30000000</v>
      </c>
      <c r="L56" s="139">
        <f t="shared" si="24"/>
        <v>0</v>
      </c>
      <c r="M56" s="188"/>
    </row>
    <row r="57" spans="2:13" x14ac:dyDescent="0.25">
      <c r="B57" s="18"/>
      <c r="C57" s="19"/>
      <c r="D57" s="5" t="s">
        <v>18</v>
      </c>
      <c r="E57" s="2" t="s">
        <v>52</v>
      </c>
      <c r="F57" s="1">
        <v>1</v>
      </c>
      <c r="G57" s="1" t="s">
        <v>30</v>
      </c>
      <c r="H57" s="17">
        <v>400000</v>
      </c>
      <c r="I57" s="139">
        <f t="shared" si="4"/>
        <v>400000</v>
      </c>
      <c r="J57" s="17">
        <f t="shared" si="22"/>
        <v>400000</v>
      </c>
      <c r="K57" s="53">
        <f t="shared" si="23"/>
        <v>400000</v>
      </c>
      <c r="L57" s="139">
        <f t="shared" si="24"/>
        <v>0</v>
      </c>
      <c r="M57" s="188"/>
    </row>
    <row r="58" spans="2:13" x14ac:dyDescent="0.25">
      <c r="B58" s="189">
        <v>8</v>
      </c>
      <c r="C58" s="58" t="s">
        <v>119</v>
      </c>
      <c r="D58" s="59"/>
      <c r="E58" s="60"/>
      <c r="F58" s="69"/>
      <c r="G58" s="69"/>
      <c r="H58" s="70"/>
      <c r="I58" s="140"/>
      <c r="J58" s="80"/>
      <c r="K58" s="80"/>
      <c r="L58" s="140"/>
      <c r="M58" s="190"/>
    </row>
    <row r="59" spans="2:13" x14ac:dyDescent="0.25">
      <c r="B59" s="18"/>
      <c r="C59" s="19"/>
      <c r="D59" s="5" t="s">
        <v>18</v>
      </c>
      <c r="E59" s="3" t="s">
        <v>414</v>
      </c>
      <c r="F59" s="1">
        <v>4</v>
      </c>
      <c r="G59" s="1" t="s">
        <v>30</v>
      </c>
      <c r="H59" s="17">
        <v>61000000</v>
      </c>
      <c r="I59" s="139">
        <f t="shared" ref="I59:I104" si="25">H59*F59</f>
        <v>244000000</v>
      </c>
      <c r="J59" s="17">
        <f t="shared" ref="J59:J60" si="26">H59</f>
        <v>61000000</v>
      </c>
      <c r="K59" s="53">
        <f t="shared" ref="K59:K60" si="27">J59*F59</f>
        <v>244000000</v>
      </c>
      <c r="L59" s="139">
        <f t="shared" ref="L59:L60" si="28">I59-K59</f>
        <v>0</v>
      </c>
      <c r="M59" s="188"/>
    </row>
    <row r="60" spans="2:13" x14ac:dyDescent="0.25">
      <c r="B60" s="18"/>
      <c r="C60" s="19"/>
      <c r="D60" s="5" t="s">
        <v>18</v>
      </c>
      <c r="E60" s="2" t="s">
        <v>118</v>
      </c>
      <c r="F60" s="1">
        <v>7</v>
      </c>
      <c r="G60" s="1" t="s">
        <v>30</v>
      </c>
      <c r="H60" s="17">
        <v>15000000</v>
      </c>
      <c r="I60" s="139">
        <f t="shared" si="25"/>
        <v>105000000</v>
      </c>
      <c r="J60" s="17">
        <f t="shared" si="26"/>
        <v>15000000</v>
      </c>
      <c r="K60" s="53">
        <f t="shared" si="27"/>
        <v>105000000</v>
      </c>
      <c r="L60" s="139">
        <f t="shared" si="28"/>
        <v>0</v>
      </c>
      <c r="M60" s="188"/>
    </row>
    <row r="61" spans="2:13" x14ac:dyDescent="0.25">
      <c r="B61" s="189">
        <v>9</v>
      </c>
      <c r="C61" s="58" t="s">
        <v>16</v>
      </c>
      <c r="D61" s="59"/>
      <c r="E61" s="60"/>
      <c r="F61" s="69"/>
      <c r="G61" s="69"/>
      <c r="H61" s="70"/>
      <c r="I61" s="140"/>
      <c r="J61" s="80"/>
      <c r="K61" s="80"/>
      <c r="L61" s="140"/>
      <c r="M61" s="190"/>
    </row>
    <row r="62" spans="2:13" x14ac:dyDescent="0.25">
      <c r="B62" s="18"/>
      <c r="C62" s="19"/>
      <c r="D62" s="5" t="s">
        <v>18</v>
      </c>
      <c r="E62" s="3" t="s">
        <v>414</v>
      </c>
      <c r="F62" s="1">
        <v>1</v>
      </c>
      <c r="G62" s="1" t="s">
        <v>30</v>
      </c>
      <c r="H62" s="17">
        <v>25000000</v>
      </c>
      <c r="I62" s="139">
        <f t="shared" si="25"/>
        <v>25000000</v>
      </c>
      <c r="J62" s="17">
        <f t="shared" ref="J62:J64" si="29">H62</f>
        <v>25000000</v>
      </c>
      <c r="K62" s="53">
        <f t="shared" ref="K62:K64" si="30">J62*F62</f>
        <v>25000000</v>
      </c>
      <c r="L62" s="139">
        <f t="shared" ref="L62:L64" si="31">I62-K62</f>
        <v>0</v>
      </c>
      <c r="M62" s="188"/>
    </row>
    <row r="63" spans="2:13" x14ac:dyDescent="0.25">
      <c r="B63" s="18"/>
      <c r="C63" s="19"/>
      <c r="D63" s="5" t="s">
        <v>18</v>
      </c>
      <c r="E63" s="3" t="s">
        <v>355</v>
      </c>
      <c r="F63" s="1">
        <v>1</v>
      </c>
      <c r="G63" s="1" t="s">
        <v>30</v>
      </c>
      <c r="H63" s="17">
        <v>4500000</v>
      </c>
      <c r="I63" s="139">
        <f t="shared" si="25"/>
        <v>4500000</v>
      </c>
      <c r="J63" s="17">
        <f t="shared" si="29"/>
        <v>4500000</v>
      </c>
      <c r="K63" s="53">
        <f t="shared" si="30"/>
        <v>4500000</v>
      </c>
      <c r="L63" s="139">
        <f t="shared" si="31"/>
        <v>0</v>
      </c>
      <c r="M63" s="188"/>
    </row>
    <row r="64" spans="2:13" x14ac:dyDescent="0.25">
      <c r="B64" s="18"/>
      <c r="C64" s="19"/>
      <c r="D64" s="5" t="s">
        <v>18</v>
      </c>
      <c r="E64" s="2" t="s">
        <v>95</v>
      </c>
      <c r="F64" s="1">
        <v>1</v>
      </c>
      <c r="G64" s="1" t="s">
        <v>30</v>
      </c>
      <c r="H64" s="17">
        <v>1400000</v>
      </c>
      <c r="I64" s="139">
        <f t="shared" si="25"/>
        <v>1400000</v>
      </c>
      <c r="J64" s="17">
        <f t="shared" si="29"/>
        <v>1400000</v>
      </c>
      <c r="K64" s="53">
        <f t="shared" si="30"/>
        <v>1400000</v>
      </c>
      <c r="L64" s="139">
        <f t="shared" si="31"/>
        <v>0</v>
      </c>
      <c r="M64" s="188"/>
    </row>
    <row r="65" spans="2:13" x14ac:dyDescent="0.25">
      <c r="B65" s="189">
        <v>10</v>
      </c>
      <c r="C65" s="58" t="s">
        <v>96</v>
      </c>
      <c r="D65" s="106"/>
      <c r="E65" s="68"/>
      <c r="F65" s="69"/>
      <c r="G65" s="69"/>
      <c r="H65" s="70"/>
      <c r="I65" s="140"/>
      <c r="J65" s="80"/>
      <c r="K65" s="80"/>
      <c r="L65" s="140"/>
      <c r="M65" s="190"/>
    </row>
    <row r="66" spans="2:13" x14ac:dyDescent="0.25">
      <c r="B66" s="18"/>
      <c r="C66" s="19"/>
      <c r="D66" s="5" t="s">
        <v>18</v>
      </c>
      <c r="E66" s="3" t="s">
        <v>414</v>
      </c>
      <c r="F66" s="1">
        <v>1</v>
      </c>
      <c r="G66" s="1" t="s">
        <v>30</v>
      </c>
      <c r="H66" s="17">
        <v>28000000</v>
      </c>
      <c r="I66" s="139">
        <f t="shared" si="25"/>
        <v>28000000</v>
      </c>
      <c r="J66" s="17">
        <f t="shared" ref="J66:J68" si="32">H66</f>
        <v>28000000</v>
      </c>
      <c r="K66" s="53">
        <f t="shared" ref="K66:K68" si="33">J66*F66</f>
        <v>28000000</v>
      </c>
      <c r="L66" s="139">
        <f t="shared" ref="L66:L68" si="34">I66-K66</f>
        <v>0</v>
      </c>
      <c r="M66" s="188"/>
    </row>
    <row r="67" spans="2:13" x14ac:dyDescent="0.25">
      <c r="B67" s="18"/>
      <c r="C67" s="19"/>
      <c r="D67" s="5" t="s">
        <v>18</v>
      </c>
      <c r="E67" s="3" t="s">
        <v>355</v>
      </c>
      <c r="F67" s="1">
        <v>1</v>
      </c>
      <c r="G67" s="1" t="s">
        <v>30</v>
      </c>
      <c r="H67" s="17">
        <v>4500000</v>
      </c>
      <c r="I67" s="139">
        <f t="shared" si="25"/>
        <v>4500000</v>
      </c>
      <c r="J67" s="17">
        <f t="shared" si="32"/>
        <v>4500000</v>
      </c>
      <c r="K67" s="53">
        <f t="shared" si="33"/>
        <v>4500000</v>
      </c>
      <c r="L67" s="139">
        <f t="shared" si="34"/>
        <v>0</v>
      </c>
      <c r="M67" s="188"/>
    </row>
    <row r="68" spans="2:13" x14ac:dyDescent="0.25">
      <c r="B68" s="18"/>
      <c r="C68" s="19"/>
      <c r="D68" s="5" t="s">
        <v>18</v>
      </c>
      <c r="E68" s="2" t="s">
        <v>349</v>
      </c>
      <c r="F68" s="1">
        <v>1</v>
      </c>
      <c r="G68" s="1" t="s">
        <v>30</v>
      </c>
      <c r="H68" s="17">
        <v>200000</v>
      </c>
      <c r="I68" s="139">
        <f t="shared" si="25"/>
        <v>200000</v>
      </c>
      <c r="J68" s="17">
        <f t="shared" si="32"/>
        <v>200000</v>
      </c>
      <c r="K68" s="53">
        <f t="shared" si="33"/>
        <v>200000</v>
      </c>
      <c r="L68" s="139">
        <f t="shared" si="34"/>
        <v>0</v>
      </c>
      <c r="M68" s="188"/>
    </row>
    <row r="69" spans="2:13" x14ac:dyDescent="0.25">
      <c r="B69" s="189">
        <v>11</v>
      </c>
      <c r="C69" s="58" t="s">
        <v>17</v>
      </c>
      <c r="D69" s="59"/>
      <c r="E69" s="60"/>
      <c r="F69" s="69"/>
      <c r="G69" s="69"/>
      <c r="H69" s="70"/>
      <c r="I69" s="140"/>
      <c r="J69" s="80"/>
      <c r="K69" s="80"/>
      <c r="L69" s="140"/>
      <c r="M69" s="190"/>
    </row>
    <row r="70" spans="2:13" x14ac:dyDescent="0.25">
      <c r="B70" s="18"/>
      <c r="C70" s="19"/>
      <c r="D70" s="5" t="s">
        <v>18</v>
      </c>
      <c r="E70" s="3" t="s">
        <v>414</v>
      </c>
      <c r="F70" s="1">
        <v>1</v>
      </c>
      <c r="G70" s="1" t="s">
        <v>30</v>
      </c>
      <c r="H70" s="17">
        <v>25000000</v>
      </c>
      <c r="I70" s="139">
        <f t="shared" si="25"/>
        <v>25000000</v>
      </c>
      <c r="J70" s="17">
        <f t="shared" ref="J70:J73" si="35">H70</f>
        <v>25000000</v>
      </c>
      <c r="K70" s="53">
        <f t="shared" ref="K70:K73" si="36">J70*F70</f>
        <v>25000000</v>
      </c>
      <c r="L70" s="139">
        <f t="shared" ref="L70:L73" si="37">I70-K70</f>
        <v>0</v>
      </c>
      <c r="M70" s="188"/>
    </row>
    <row r="71" spans="2:13" x14ac:dyDescent="0.25">
      <c r="B71" s="18"/>
      <c r="C71" s="19"/>
      <c r="D71" s="5" t="s">
        <v>18</v>
      </c>
      <c r="E71" s="3" t="s">
        <v>355</v>
      </c>
      <c r="F71" s="1">
        <v>1</v>
      </c>
      <c r="G71" s="1" t="s">
        <v>30</v>
      </c>
      <c r="H71" s="17">
        <v>4500000</v>
      </c>
      <c r="I71" s="139">
        <f t="shared" si="25"/>
        <v>4500000</v>
      </c>
      <c r="J71" s="17">
        <f t="shared" si="35"/>
        <v>4500000</v>
      </c>
      <c r="K71" s="53">
        <f t="shared" si="36"/>
        <v>4500000</v>
      </c>
      <c r="L71" s="139">
        <f t="shared" si="37"/>
        <v>0</v>
      </c>
      <c r="M71" s="188"/>
    </row>
    <row r="72" spans="2:13" x14ac:dyDescent="0.25">
      <c r="B72" s="18"/>
      <c r="C72" s="19"/>
      <c r="D72" s="5" t="s">
        <v>18</v>
      </c>
      <c r="E72" s="2" t="s">
        <v>349</v>
      </c>
      <c r="F72" s="1">
        <v>1</v>
      </c>
      <c r="G72" s="1" t="s">
        <v>30</v>
      </c>
      <c r="H72" s="17">
        <v>200000</v>
      </c>
      <c r="I72" s="139">
        <f t="shared" si="25"/>
        <v>200000</v>
      </c>
      <c r="J72" s="17">
        <f t="shared" si="35"/>
        <v>200000</v>
      </c>
      <c r="K72" s="53">
        <f t="shared" si="36"/>
        <v>200000</v>
      </c>
      <c r="L72" s="139">
        <f t="shared" si="37"/>
        <v>0</v>
      </c>
      <c r="M72" s="188"/>
    </row>
    <row r="73" spans="2:13" x14ac:dyDescent="0.25">
      <c r="B73" s="18"/>
      <c r="C73" s="19"/>
      <c r="D73" s="5" t="s">
        <v>18</v>
      </c>
      <c r="E73" s="2" t="s">
        <v>52</v>
      </c>
      <c r="F73" s="1">
        <v>1</v>
      </c>
      <c r="G73" s="1" t="s">
        <v>30</v>
      </c>
      <c r="H73" s="17">
        <v>400000</v>
      </c>
      <c r="I73" s="139">
        <f t="shared" si="25"/>
        <v>400000</v>
      </c>
      <c r="J73" s="17">
        <f t="shared" si="35"/>
        <v>400000</v>
      </c>
      <c r="K73" s="53">
        <f t="shared" si="36"/>
        <v>400000</v>
      </c>
      <c r="L73" s="139">
        <f t="shared" si="37"/>
        <v>0</v>
      </c>
      <c r="M73" s="188"/>
    </row>
    <row r="74" spans="2:13" x14ac:dyDescent="0.25">
      <c r="B74" s="189">
        <v>12</v>
      </c>
      <c r="C74" s="58" t="s">
        <v>53</v>
      </c>
      <c r="D74" s="108"/>
      <c r="E74" s="60"/>
      <c r="F74" s="69"/>
      <c r="G74" s="69"/>
      <c r="H74" s="80"/>
      <c r="I74" s="140"/>
      <c r="J74" s="80"/>
      <c r="K74" s="80"/>
      <c r="L74" s="140"/>
      <c r="M74" s="190"/>
    </row>
    <row r="75" spans="2:13" x14ac:dyDescent="0.25">
      <c r="B75" s="18"/>
      <c r="C75" s="13"/>
      <c r="D75" s="5" t="s">
        <v>18</v>
      </c>
      <c r="E75" s="3" t="s">
        <v>414</v>
      </c>
      <c r="F75" s="1">
        <v>1</v>
      </c>
      <c r="G75" s="1" t="s">
        <v>30</v>
      </c>
      <c r="H75" s="17">
        <v>28000000</v>
      </c>
      <c r="I75" s="139">
        <f t="shared" si="25"/>
        <v>28000000</v>
      </c>
      <c r="J75" s="17">
        <f t="shared" ref="J75:J76" si="38">H75</f>
        <v>28000000</v>
      </c>
      <c r="K75" s="53">
        <f t="shared" ref="K75:K76" si="39">J75*F75</f>
        <v>28000000</v>
      </c>
      <c r="L75" s="139">
        <f t="shared" ref="L75:L76" si="40">I75-K75</f>
        <v>0</v>
      </c>
      <c r="M75" s="188"/>
    </row>
    <row r="76" spans="2:13" x14ac:dyDescent="0.25">
      <c r="B76" s="18"/>
      <c r="C76" s="13"/>
      <c r="D76" s="5" t="s">
        <v>18</v>
      </c>
      <c r="E76" s="2" t="s">
        <v>79</v>
      </c>
      <c r="F76" s="1">
        <v>3</v>
      </c>
      <c r="G76" s="1" t="s">
        <v>30</v>
      </c>
      <c r="H76" s="17">
        <v>1900000</v>
      </c>
      <c r="I76" s="139">
        <f t="shared" si="25"/>
        <v>5700000</v>
      </c>
      <c r="J76" s="17">
        <f t="shared" si="38"/>
        <v>1900000</v>
      </c>
      <c r="K76" s="53">
        <f t="shared" si="39"/>
        <v>5700000</v>
      </c>
      <c r="L76" s="139">
        <f t="shared" si="40"/>
        <v>0</v>
      </c>
      <c r="M76" s="188"/>
    </row>
    <row r="77" spans="2:13" x14ac:dyDescent="0.25">
      <c r="B77" s="189">
        <v>13</v>
      </c>
      <c r="C77" s="58" t="s">
        <v>37</v>
      </c>
      <c r="D77" s="108"/>
      <c r="E77" s="60"/>
      <c r="F77" s="69"/>
      <c r="G77" s="69"/>
      <c r="H77" s="70"/>
      <c r="I77" s="140"/>
      <c r="J77" s="80"/>
      <c r="K77" s="80"/>
      <c r="L77" s="140"/>
      <c r="M77" s="190"/>
    </row>
    <row r="78" spans="2:13" x14ac:dyDescent="0.25">
      <c r="B78" s="12"/>
      <c r="C78" s="13"/>
      <c r="D78" s="5" t="s">
        <v>18</v>
      </c>
      <c r="E78" s="3" t="s">
        <v>414</v>
      </c>
      <c r="F78" s="1">
        <v>1</v>
      </c>
      <c r="G78" s="1" t="s">
        <v>30</v>
      </c>
      <c r="H78" s="17">
        <v>28000000</v>
      </c>
      <c r="I78" s="139">
        <f t="shared" si="25"/>
        <v>28000000</v>
      </c>
      <c r="J78" s="17">
        <f t="shared" ref="J78:J81" si="41">H78</f>
        <v>28000000</v>
      </c>
      <c r="K78" s="53">
        <f t="shared" ref="K78:K81" si="42">J78*F78</f>
        <v>28000000</v>
      </c>
      <c r="L78" s="139">
        <f t="shared" ref="L78:L80" si="43">I78-K78</f>
        <v>0</v>
      </c>
      <c r="M78" s="188"/>
    </row>
    <row r="79" spans="2:13" x14ac:dyDescent="0.25">
      <c r="B79" s="18"/>
      <c r="C79" s="19"/>
      <c r="D79" s="5" t="s">
        <v>18</v>
      </c>
      <c r="E79" s="3" t="s">
        <v>355</v>
      </c>
      <c r="F79" s="1">
        <v>1</v>
      </c>
      <c r="G79" s="1" t="s">
        <v>30</v>
      </c>
      <c r="H79" s="17">
        <v>4500000</v>
      </c>
      <c r="I79" s="139">
        <f t="shared" si="25"/>
        <v>4500000</v>
      </c>
      <c r="J79" s="17">
        <f t="shared" si="41"/>
        <v>4500000</v>
      </c>
      <c r="K79" s="53">
        <f t="shared" si="42"/>
        <v>4500000</v>
      </c>
      <c r="L79" s="139">
        <f t="shared" si="43"/>
        <v>0</v>
      </c>
      <c r="M79" s="188"/>
    </row>
    <row r="80" spans="2:13" x14ac:dyDescent="0.25">
      <c r="B80" s="18"/>
      <c r="C80" s="13"/>
      <c r="D80" s="5" t="s">
        <v>18</v>
      </c>
      <c r="E80" s="2" t="s">
        <v>33</v>
      </c>
      <c r="F80" s="1">
        <v>1</v>
      </c>
      <c r="G80" s="1" t="s">
        <v>30</v>
      </c>
      <c r="H80" s="17">
        <v>800000</v>
      </c>
      <c r="I80" s="139">
        <f t="shared" si="25"/>
        <v>800000</v>
      </c>
      <c r="J80" s="17">
        <f t="shared" si="41"/>
        <v>800000</v>
      </c>
      <c r="K80" s="53">
        <f t="shared" si="42"/>
        <v>800000</v>
      </c>
      <c r="L80" s="139">
        <f t="shared" si="43"/>
        <v>0</v>
      </c>
      <c r="M80" s="188"/>
    </row>
    <row r="81" spans="2:13" x14ac:dyDescent="0.25">
      <c r="B81" s="18"/>
      <c r="C81" s="19"/>
      <c r="D81" s="5" t="s">
        <v>18</v>
      </c>
      <c r="E81" s="2" t="s">
        <v>52</v>
      </c>
      <c r="F81" s="1">
        <v>1</v>
      </c>
      <c r="G81" s="1" t="s">
        <v>30</v>
      </c>
      <c r="H81" s="17">
        <v>400000</v>
      </c>
      <c r="I81" s="139">
        <f t="shared" si="25"/>
        <v>400000</v>
      </c>
      <c r="J81" s="17">
        <f t="shared" si="41"/>
        <v>400000</v>
      </c>
      <c r="K81" s="53">
        <f t="shared" si="42"/>
        <v>400000</v>
      </c>
      <c r="L81" s="139">
        <f>I81-K81</f>
        <v>0</v>
      </c>
      <c r="M81" s="188"/>
    </row>
    <row r="82" spans="2:13" x14ac:dyDescent="0.25">
      <c r="B82" s="92"/>
      <c r="C82" s="102" t="s">
        <v>93</v>
      </c>
      <c r="D82" s="106"/>
      <c r="E82" s="68"/>
      <c r="F82" s="69"/>
      <c r="G82" s="69"/>
      <c r="H82" s="70"/>
      <c r="I82" s="140"/>
      <c r="J82" s="80"/>
      <c r="K82" s="80"/>
      <c r="L82" s="140"/>
      <c r="M82" s="190"/>
    </row>
    <row r="83" spans="2:13" x14ac:dyDescent="0.25">
      <c r="B83" s="12">
        <v>14</v>
      </c>
      <c r="C83" s="13" t="s">
        <v>60</v>
      </c>
      <c r="D83" s="44"/>
      <c r="E83" s="2"/>
      <c r="F83" s="1"/>
      <c r="G83" s="1"/>
      <c r="H83" s="17"/>
      <c r="I83" s="139"/>
      <c r="J83" s="53"/>
      <c r="K83" s="53"/>
      <c r="L83" s="139"/>
      <c r="M83" s="188"/>
    </row>
    <row r="84" spans="2:13" x14ac:dyDescent="0.25">
      <c r="B84" s="12"/>
      <c r="C84" s="19"/>
      <c r="D84" s="5" t="s">
        <v>18</v>
      </c>
      <c r="E84" s="3" t="s">
        <v>414</v>
      </c>
      <c r="F84" s="1">
        <v>8</v>
      </c>
      <c r="G84" s="1" t="s">
        <v>30</v>
      </c>
      <c r="H84" s="17">
        <v>61000000</v>
      </c>
      <c r="I84" s="139">
        <f t="shared" si="25"/>
        <v>488000000</v>
      </c>
      <c r="J84" s="17">
        <f t="shared" ref="J84:J85" si="44">H84</f>
        <v>61000000</v>
      </c>
      <c r="K84" s="53">
        <f t="shared" ref="K84:K85" si="45">J84*F84</f>
        <v>488000000</v>
      </c>
      <c r="L84" s="139"/>
      <c r="M84" s="188"/>
    </row>
    <row r="85" spans="2:13" x14ac:dyDescent="0.25">
      <c r="B85" s="18"/>
      <c r="C85" s="19"/>
      <c r="D85" s="5" t="s">
        <v>18</v>
      </c>
      <c r="E85" s="2" t="s">
        <v>42</v>
      </c>
      <c r="F85" s="1">
        <v>24</v>
      </c>
      <c r="G85" s="1" t="s">
        <v>30</v>
      </c>
      <c r="H85" s="17">
        <v>10000000</v>
      </c>
      <c r="I85" s="139">
        <f t="shared" si="25"/>
        <v>240000000</v>
      </c>
      <c r="J85" s="17">
        <f t="shared" si="44"/>
        <v>10000000</v>
      </c>
      <c r="K85" s="53">
        <f t="shared" si="45"/>
        <v>240000000</v>
      </c>
      <c r="L85" s="139"/>
      <c r="M85" s="188"/>
    </row>
    <row r="86" spans="2:13" x14ac:dyDescent="0.25">
      <c r="B86" s="189">
        <v>15</v>
      </c>
      <c r="C86" s="58" t="s">
        <v>8</v>
      </c>
      <c r="D86" s="106"/>
      <c r="E86" s="68"/>
      <c r="F86" s="69"/>
      <c r="G86" s="69"/>
      <c r="H86" s="70"/>
      <c r="I86" s="140"/>
      <c r="J86" s="80"/>
      <c r="K86" s="80"/>
      <c r="L86" s="140"/>
      <c r="M86" s="190"/>
    </row>
    <row r="87" spans="2:13" x14ac:dyDescent="0.25">
      <c r="B87" s="18"/>
      <c r="C87" s="19"/>
      <c r="D87" s="5" t="s">
        <v>18</v>
      </c>
      <c r="E87" s="3" t="s">
        <v>414</v>
      </c>
      <c r="F87" s="1">
        <v>2</v>
      </c>
      <c r="G87" s="1" t="s">
        <v>30</v>
      </c>
      <c r="H87" s="17">
        <v>25000000</v>
      </c>
      <c r="I87" s="139">
        <f t="shared" si="25"/>
        <v>50000000</v>
      </c>
      <c r="J87" s="17">
        <f t="shared" ref="J87:J89" si="46">H87</f>
        <v>25000000</v>
      </c>
      <c r="K87" s="53">
        <f t="shared" ref="K87:K89" si="47">J87*F87</f>
        <v>50000000</v>
      </c>
      <c r="L87" s="139">
        <f t="shared" ref="L87:L89" si="48">I87-K87</f>
        <v>0</v>
      </c>
      <c r="M87" s="188"/>
    </row>
    <row r="88" spans="2:13" x14ac:dyDescent="0.25">
      <c r="B88" s="18"/>
      <c r="C88" s="19"/>
      <c r="D88" s="5" t="s">
        <v>18</v>
      </c>
      <c r="E88" s="3" t="s">
        <v>355</v>
      </c>
      <c r="F88" s="1">
        <v>2</v>
      </c>
      <c r="G88" s="1" t="s">
        <v>30</v>
      </c>
      <c r="H88" s="17">
        <v>4500000</v>
      </c>
      <c r="I88" s="139">
        <f t="shared" si="25"/>
        <v>9000000</v>
      </c>
      <c r="J88" s="17">
        <f t="shared" si="46"/>
        <v>4500000</v>
      </c>
      <c r="K88" s="53">
        <f t="shared" si="47"/>
        <v>9000000</v>
      </c>
      <c r="L88" s="139">
        <f t="shared" si="48"/>
        <v>0</v>
      </c>
      <c r="M88" s="188"/>
    </row>
    <row r="89" spans="2:13" x14ac:dyDescent="0.25">
      <c r="B89" s="18"/>
      <c r="C89" s="19"/>
      <c r="D89" s="5" t="s">
        <v>18</v>
      </c>
      <c r="E89" s="2" t="s">
        <v>331</v>
      </c>
      <c r="F89" s="1">
        <v>2</v>
      </c>
      <c r="G89" s="1" t="s">
        <v>30</v>
      </c>
      <c r="H89" s="17">
        <v>30000000</v>
      </c>
      <c r="I89" s="139">
        <f t="shared" si="25"/>
        <v>60000000</v>
      </c>
      <c r="J89" s="17">
        <f t="shared" si="46"/>
        <v>30000000</v>
      </c>
      <c r="K89" s="53">
        <f t="shared" si="47"/>
        <v>60000000</v>
      </c>
      <c r="L89" s="139">
        <f t="shared" si="48"/>
        <v>0</v>
      </c>
      <c r="M89" s="188"/>
    </row>
    <row r="90" spans="2:13" x14ac:dyDescent="0.25">
      <c r="B90" s="189">
        <v>16</v>
      </c>
      <c r="C90" s="58" t="s">
        <v>61</v>
      </c>
      <c r="D90" s="106"/>
      <c r="E90" s="68"/>
      <c r="F90" s="69"/>
      <c r="G90" s="69"/>
      <c r="H90" s="70"/>
      <c r="I90" s="140"/>
      <c r="J90" s="80"/>
      <c r="K90" s="80"/>
      <c r="L90" s="140"/>
      <c r="M90" s="190"/>
    </row>
    <row r="91" spans="2:13" x14ac:dyDescent="0.25">
      <c r="B91" s="18"/>
      <c r="C91" s="13"/>
      <c r="D91" s="5" t="s">
        <v>18</v>
      </c>
      <c r="E91" s="3" t="s">
        <v>414</v>
      </c>
      <c r="F91" s="1">
        <v>2</v>
      </c>
      <c r="G91" s="1" t="s">
        <v>30</v>
      </c>
      <c r="H91" s="17">
        <v>25000000</v>
      </c>
      <c r="I91" s="139">
        <f t="shared" si="25"/>
        <v>50000000</v>
      </c>
      <c r="J91" s="17">
        <f t="shared" ref="J91:J93" si="49">H91</f>
        <v>25000000</v>
      </c>
      <c r="K91" s="53">
        <f t="shared" ref="K91:K93" si="50">J91*F91</f>
        <v>50000000</v>
      </c>
      <c r="L91" s="139">
        <f t="shared" ref="L91:L93" si="51">I91-K91</f>
        <v>0</v>
      </c>
      <c r="M91" s="188"/>
    </row>
    <row r="92" spans="2:13" x14ac:dyDescent="0.25">
      <c r="B92" s="18"/>
      <c r="C92" s="19"/>
      <c r="D92" s="5" t="s">
        <v>18</v>
      </c>
      <c r="E92" s="3" t="s">
        <v>355</v>
      </c>
      <c r="F92" s="1">
        <v>2</v>
      </c>
      <c r="G92" s="1" t="s">
        <v>30</v>
      </c>
      <c r="H92" s="17">
        <v>4500000</v>
      </c>
      <c r="I92" s="139">
        <f t="shared" si="25"/>
        <v>9000000</v>
      </c>
      <c r="J92" s="17">
        <f t="shared" si="49"/>
        <v>4500000</v>
      </c>
      <c r="K92" s="53">
        <f t="shared" si="50"/>
        <v>9000000</v>
      </c>
      <c r="L92" s="139">
        <f t="shared" si="51"/>
        <v>0</v>
      </c>
      <c r="M92" s="188"/>
    </row>
    <row r="93" spans="2:13" x14ac:dyDescent="0.25">
      <c r="B93" s="18"/>
      <c r="C93" s="19"/>
      <c r="D93" s="5" t="s">
        <v>18</v>
      </c>
      <c r="E93" s="2" t="s">
        <v>52</v>
      </c>
      <c r="F93" s="1">
        <v>2</v>
      </c>
      <c r="G93" s="1" t="s">
        <v>30</v>
      </c>
      <c r="H93" s="17">
        <v>400000</v>
      </c>
      <c r="I93" s="139">
        <f t="shared" si="25"/>
        <v>800000</v>
      </c>
      <c r="J93" s="17">
        <f t="shared" si="49"/>
        <v>400000</v>
      </c>
      <c r="K93" s="53">
        <f t="shared" si="50"/>
        <v>800000</v>
      </c>
      <c r="L93" s="139">
        <f t="shared" si="51"/>
        <v>0</v>
      </c>
      <c r="M93" s="188"/>
    </row>
    <row r="94" spans="2:13" x14ac:dyDescent="0.25">
      <c r="B94" s="189">
        <v>17</v>
      </c>
      <c r="C94" s="58" t="s">
        <v>16</v>
      </c>
      <c r="D94" s="106"/>
      <c r="E94" s="68"/>
      <c r="F94" s="69"/>
      <c r="G94" s="69"/>
      <c r="H94" s="70"/>
      <c r="I94" s="140"/>
      <c r="J94" s="80"/>
      <c r="K94" s="80"/>
      <c r="L94" s="140"/>
      <c r="M94" s="190"/>
    </row>
    <row r="95" spans="2:13" x14ac:dyDescent="0.25">
      <c r="B95" s="18"/>
      <c r="C95" s="13"/>
      <c r="D95" s="5" t="s">
        <v>18</v>
      </c>
      <c r="E95" s="3" t="s">
        <v>414</v>
      </c>
      <c r="F95" s="1">
        <v>2</v>
      </c>
      <c r="G95" s="1" t="s">
        <v>30</v>
      </c>
      <c r="H95" s="17">
        <v>25000000</v>
      </c>
      <c r="I95" s="139">
        <f t="shared" si="25"/>
        <v>50000000</v>
      </c>
      <c r="J95" s="17">
        <f t="shared" ref="J95:J96" si="52">H95</f>
        <v>25000000</v>
      </c>
      <c r="K95" s="53">
        <f t="shared" ref="K95:K96" si="53">J95*F95</f>
        <v>50000000</v>
      </c>
      <c r="L95" s="139">
        <f t="shared" ref="L95:L96" si="54">I95-K95</f>
        <v>0</v>
      </c>
      <c r="M95" s="188"/>
    </row>
    <row r="96" spans="2:13" x14ac:dyDescent="0.25">
      <c r="B96" s="18"/>
      <c r="C96" s="19"/>
      <c r="D96" s="5" t="s">
        <v>18</v>
      </c>
      <c r="E96" s="3" t="s">
        <v>355</v>
      </c>
      <c r="F96" s="1">
        <v>2</v>
      </c>
      <c r="G96" s="1" t="s">
        <v>30</v>
      </c>
      <c r="H96" s="17">
        <v>4500000</v>
      </c>
      <c r="I96" s="139">
        <f t="shared" si="25"/>
        <v>9000000</v>
      </c>
      <c r="J96" s="17">
        <f t="shared" si="52"/>
        <v>4500000</v>
      </c>
      <c r="K96" s="53">
        <f t="shared" si="53"/>
        <v>9000000</v>
      </c>
      <c r="L96" s="139">
        <f t="shared" si="54"/>
        <v>0</v>
      </c>
      <c r="M96" s="188"/>
    </row>
    <row r="97" spans="2:13" x14ac:dyDescent="0.25">
      <c r="B97" s="189">
        <v>18</v>
      </c>
      <c r="C97" s="58" t="s">
        <v>37</v>
      </c>
      <c r="D97" s="108"/>
      <c r="E97" s="60"/>
      <c r="F97" s="69"/>
      <c r="G97" s="69"/>
      <c r="H97" s="70"/>
      <c r="I97" s="140"/>
      <c r="J97" s="80"/>
      <c r="K97" s="80"/>
      <c r="L97" s="140"/>
      <c r="M97" s="190"/>
    </row>
    <row r="98" spans="2:13" x14ac:dyDescent="0.25">
      <c r="B98" s="18"/>
      <c r="C98" s="13"/>
      <c r="D98" s="5" t="s">
        <v>18</v>
      </c>
      <c r="E98" s="3" t="s">
        <v>414</v>
      </c>
      <c r="F98" s="1">
        <v>2</v>
      </c>
      <c r="G98" s="1" t="s">
        <v>30</v>
      </c>
      <c r="H98" s="17">
        <v>25000000</v>
      </c>
      <c r="I98" s="139">
        <f t="shared" si="25"/>
        <v>50000000</v>
      </c>
      <c r="J98" s="17">
        <f t="shared" ref="J98:J101" si="55">H98</f>
        <v>25000000</v>
      </c>
      <c r="K98" s="53">
        <f t="shared" ref="K98:K101" si="56">J98*F98</f>
        <v>50000000</v>
      </c>
      <c r="L98" s="139">
        <f t="shared" ref="L98:L101" si="57">I98-K98</f>
        <v>0</v>
      </c>
      <c r="M98" s="188"/>
    </row>
    <row r="99" spans="2:13" x14ac:dyDescent="0.25">
      <c r="B99" s="18"/>
      <c r="C99" s="19"/>
      <c r="D99" s="5" t="s">
        <v>18</v>
      </c>
      <c r="E99" s="3" t="s">
        <v>355</v>
      </c>
      <c r="F99" s="1">
        <v>2</v>
      </c>
      <c r="G99" s="1" t="s">
        <v>30</v>
      </c>
      <c r="H99" s="17">
        <v>4500000</v>
      </c>
      <c r="I99" s="139">
        <f t="shared" si="25"/>
        <v>9000000</v>
      </c>
      <c r="J99" s="17">
        <f t="shared" si="55"/>
        <v>4500000</v>
      </c>
      <c r="K99" s="53">
        <f t="shared" si="56"/>
        <v>9000000</v>
      </c>
      <c r="L99" s="139">
        <f t="shared" si="57"/>
        <v>0</v>
      </c>
      <c r="M99" s="188"/>
    </row>
    <row r="100" spans="2:13" x14ac:dyDescent="0.25">
      <c r="B100" s="18"/>
      <c r="C100" s="13"/>
      <c r="D100" s="5" t="s">
        <v>18</v>
      </c>
      <c r="E100" s="2" t="s">
        <v>33</v>
      </c>
      <c r="F100" s="1">
        <v>2</v>
      </c>
      <c r="G100" s="1" t="s">
        <v>30</v>
      </c>
      <c r="H100" s="17">
        <v>800000</v>
      </c>
      <c r="I100" s="139">
        <f t="shared" si="25"/>
        <v>1600000</v>
      </c>
      <c r="J100" s="17">
        <f t="shared" si="55"/>
        <v>800000</v>
      </c>
      <c r="K100" s="53">
        <f t="shared" si="56"/>
        <v>1600000</v>
      </c>
      <c r="L100" s="139">
        <f t="shared" si="57"/>
        <v>0</v>
      </c>
      <c r="M100" s="188"/>
    </row>
    <row r="101" spans="2:13" x14ac:dyDescent="0.25">
      <c r="B101" s="18"/>
      <c r="C101" s="19"/>
      <c r="D101" s="5" t="s">
        <v>18</v>
      </c>
      <c r="E101" s="2" t="s">
        <v>52</v>
      </c>
      <c r="F101" s="1">
        <v>2</v>
      </c>
      <c r="G101" s="1" t="s">
        <v>30</v>
      </c>
      <c r="H101" s="17">
        <v>400000</v>
      </c>
      <c r="I101" s="139">
        <f t="shared" si="25"/>
        <v>800000</v>
      </c>
      <c r="J101" s="17">
        <f t="shared" si="55"/>
        <v>400000</v>
      </c>
      <c r="K101" s="53">
        <f t="shared" si="56"/>
        <v>800000</v>
      </c>
      <c r="L101" s="139">
        <f t="shared" si="57"/>
        <v>0</v>
      </c>
      <c r="M101" s="188"/>
    </row>
    <row r="102" spans="2:13" x14ac:dyDescent="0.25">
      <c r="B102" s="189">
        <v>19</v>
      </c>
      <c r="C102" s="58" t="s">
        <v>53</v>
      </c>
      <c r="D102" s="106"/>
      <c r="E102" s="68"/>
      <c r="F102" s="69"/>
      <c r="G102" s="69"/>
      <c r="H102" s="70"/>
      <c r="I102" s="140"/>
      <c r="J102" s="80"/>
      <c r="K102" s="80"/>
      <c r="L102" s="140"/>
      <c r="M102" s="190"/>
    </row>
    <row r="103" spans="2:13" ht="105" x14ac:dyDescent="0.25">
      <c r="B103" s="12"/>
      <c r="C103" s="19"/>
      <c r="D103" s="5" t="s">
        <v>18</v>
      </c>
      <c r="E103" s="3" t="s">
        <v>395</v>
      </c>
      <c r="F103" s="1">
        <v>2</v>
      </c>
      <c r="G103" s="1" t="s">
        <v>30</v>
      </c>
      <c r="H103" s="17">
        <v>25000000</v>
      </c>
      <c r="I103" s="139">
        <f t="shared" si="25"/>
        <v>50000000</v>
      </c>
      <c r="J103" s="17">
        <f t="shared" ref="J103:J104" si="58">H103</f>
        <v>25000000</v>
      </c>
      <c r="K103" s="53">
        <f t="shared" ref="K103:K104" si="59">J103*F103</f>
        <v>50000000</v>
      </c>
      <c r="L103" s="139">
        <f t="shared" ref="L103:L104" si="60">I103-K103</f>
        <v>0</v>
      </c>
      <c r="M103" s="188"/>
    </row>
    <row r="104" spans="2:13" x14ac:dyDescent="0.25">
      <c r="B104" s="18"/>
      <c r="C104" s="19"/>
      <c r="D104" s="5" t="s">
        <v>18</v>
      </c>
      <c r="E104" s="2" t="s">
        <v>79</v>
      </c>
      <c r="F104" s="1">
        <v>6</v>
      </c>
      <c r="G104" s="1" t="s">
        <v>30</v>
      </c>
      <c r="H104" s="17">
        <v>1900000</v>
      </c>
      <c r="I104" s="139">
        <f t="shared" si="25"/>
        <v>11400000</v>
      </c>
      <c r="J104" s="17">
        <f t="shared" si="58"/>
        <v>1900000</v>
      </c>
      <c r="K104" s="53">
        <f t="shared" si="59"/>
        <v>11400000</v>
      </c>
      <c r="L104" s="139">
        <f t="shared" si="60"/>
        <v>0</v>
      </c>
      <c r="M104" s="188"/>
    </row>
    <row r="105" spans="2:13" x14ac:dyDescent="0.25">
      <c r="B105" s="192"/>
      <c r="C105" s="64"/>
      <c r="D105" s="100"/>
      <c r="E105" s="81"/>
      <c r="F105" s="63"/>
      <c r="G105" s="63"/>
      <c r="H105" s="107"/>
      <c r="I105" s="141"/>
      <c r="J105" s="107"/>
      <c r="K105" s="107"/>
      <c r="L105" s="141"/>
      <c r="M105" s="193"/>
    </row>
    <row r="106" spans="2:13" x14ac:dyDescent="0.25">
      <c r="B106" s="189">
        <v>20</v>
      </c>
      <c r="C106" s="58" t="s">
        <v>56</v>
      </c>
      <c r="D106" s="59"/>
      <c r="E106" s="60"/>
      <c r="F106" s="69"/>
      <c r="G106" s="69"/>
      <c r="H106" s="80"/>
      <c r="I106" s="140"/>
      <c r="J106" s="80"/>
      <c r="K106" s="80"/>
      <c r="L106" s="140"/>
      <c r="M106" s="190"/>
    </row>
    <row r="107" spans="2:13" x14ac:dyDescent="0.25">
      <c r="B107" s="18"/>
      <c r="C107" s="19"/>
      <c r="D107" s="5" t="s">
        <v>18</v>
      </c>
      <c r="E107" s="3" t="s">
        <v>414</v>
      </c>
      <c r="F107" s="1">
        <v>1</v>
      </c>
      <c r="G107" s="1" t="s">
        <v>30</v>
      </c>
      <c r="H107" s="17">
        <v>25000000</v>
      </c>
      <c r="I107" s="139">
        <f t="shared" ref="I107:I125" si="61">H107*F107</f>
        <v>25000000</v>
      </c>
      <c r="J107" s="17">
        <f t="shared" ref="J107:J109" si="62">H107</f>
        <v>25000000</v>
      </c>
      <c r="K107" s="53">
        <f t="shared" ref="K107:K109" si="63">J107*F107</f>
        <v>25000000</v>
      </c>
      <c r="L107" s="139">
        <f t="shared" ref="L107:L109" si="64">I107-K107</f>
        <v>0</v>
      </c>
      <c r="M107" s="188"/>
    </row>
    <row r="108" spans="2:13" x14ac:dyDescent="0.25">
      <c r="B108" s="18"/>
      <c r="C108" s="19"/>
      <c r="D108" s="5" t="s">
        <v>18</v>
      </c>
      <c r="E108" s="3" t="s">
        <v>355</v>
      </c>
      <c r="F108" s="1">
        <v>1</v>
      </c>
      <c r="G108" s="1" t="s">
        <v>30</v>
      </c>
      <c r="H108" s="17">
        <v>4500000</v>
      </c>
      <c r="I108" s="139">
        <f t="shared" si="61"/>
        <v>4500000</v>
      </c>
      <c r="J108" s="17">
        <f t="shared" si="62"/>
        <v>4500000</v>
      </c>
      <c r="K108" s="53">
        <f t="shared" si="63"/>
        <v>4500000</v>
      </c>
      <c r="L108" s="139">
        <f t="shared" si="64"/>
        <v>0</v>
      </c>
      <c r="M108" s="188"/>
    </row>
    <row r="109" spans="2:13" x14ac:dyDescent="0.25">
      <c r="B109" s="18"/>
      <c r="C109" s="19"/>
      <c r="D109" s="5" t="s">
        <v>18</v>
      </c>
      <c r="E109" s="2" t="s">
        <v>348</v>
      </c>
      <c r="F109" s="1">
        <v>1</v>
      </c>
      <c r="G109" s="1" t="s">
        <v>105</v>
      </c>
      <c r="H109" s="17">
        <v>15000000</v>
      </c>
      <c r="I109" s="139">
        <f t="shared" si="61"/>
        <v>15000000</v>
      </c>
      <c r="J109" s="17">
        <f t="shared" si="62"/>
        <v>15000000</v>
      </c>
      <c r="K109" s="53">
        <f t="shared" si="63"/>
        <v>15000000</v>
      </c>
      <c r="L109" s="139">
        <f t="shared" si="64"/>
        <v>0</v>
      </c>
      <c r="M109" s="188"/>
    </row>
    <row r="110" spans="2:13" x14ac:dyDescent="0.25">
      <c r="B110" s="189">
        <v>21</v>
      </c>
      <c r="C110" s="58" t="s">
        <v>27</v>
      </c>
      <c r="D110" s="108"/>
      <c r="E110" s="68"/>
      <c r="F110" s="69"/>
      <c r="G110" s="69"/>
      <c r="H110" s="70"/>
      <c r="I110" s="140"/>
      <c r="J110" s="80"/>
      <c r="K110" s="80"/>
      <c r="L110" s="140"/>
      <c r="M110" s="190"/>
    </row>
    <row r="111" spans="2:13" x14ac:dyDescent="0.25">
      <c r="B111" s="12"/>
      <c r="C111" s="20" t="s">
        <v>57</v>
      </c>
      <c r="D111" s="22"/>
      <c r="E111" s="2"/>
      <c r="F111" s="1"/>
      <c r="G111" s="1"/>
      <c r="H111" s="17"/>
      <c r="I111" s="139"/>
      <c r="J111" s="53"/>
      <c r="K111" s="53"/>
      <c r="L111" s="139"/>
      <c r="M111" s="188"/>
    </row>
    <row r="112" spans="2:13" x14ac:dyDescent="0.25">
      <c r="B112" s="18"/>
      <c r="C112" s="19"/>
      <c r="D112" s="5" t="s">
        <v>18</v>
      </c>
      <c r="E112" s="2" t="s">
        <v>40</v>
      </c>
      <c r="F112" s="1">
        <v>1</v>
      </c>
      <c r="G112" s="1" t="s">
        <v>29</v>
      </c>
      <c r="H112" s="17">
        <v>100000000</v>
      </c>
      <c r="I112" s="139">
        <f t="shared" si="61"/>
        <v>100000000</v>
      </c>
      <c r="J112" s="53">
        <f>5764*14000</f>
        <v>80696000</v>
      </c>
      <c r="K112" s="53">
        <f>J112*F112</f>
        <v>80696000</v>
      </c>
      <c r="L112" s="139">
        <f>I112-K112</f>
        <v>19304000</v>
      </c>
      <c r="M112" s="188" t="s">
        <v>399</v>
      </c>
    </row>
    <row r="113" spans="2:13" x14ac:dyDescent="0.25">
      <c r="B113" s="92"/>
      <c r="C113" s="102" t="s">
        <v>58</v>
      </c>
      <c r="D113" s="106"/>
      <c r="E113" s="109"/>
      <c r="F113" s="69"/>
      <c r="G113" s="69"/>
      <c r="H113" s="70"/>
      <c r="I113" s="140"/>
      <c r="J113" s="80"/>
      <c r="K113" s="80"/>
      <c r="L113" s="140"/>
      <c r="M113" s="190"/>
    </row>
    <row r="114" spans="2:13" x14ac:dyDescent="0.25">
      <c r="B114" s="18"/>
      <c r="C114" s="20"/>
      <c r="D114" s="5" t="s">
        <v>18</v>
      </c>
      <c r="E114" s="24" t="s">
        <v>40</v>
      </c>
      <c r="F114" s="1">
        <v>2</v>
      </c>
      <c r="G114" s="1" t="s">
        <v>30</v>
      </c>
      <c r="H114" s="17">
        <v>100000000</v>
      </c>
      <c r="I114" s="139">
        <f t="shared" si="61"/>
        <v>200000000</v>
      </c>
      <c r="J114" s="53">
        <f>5764*14000</f>
        <v>80696000</v>
      </c>
      <c r="K114" s="53">
        <f>J114*F114</f>
        <v>161392000</v>
      </c>
      <c r="L114" s="139">
        <f>I114-K114</f>
        <v>38608000</v>
      </c>
      <c r="M114" s="188" t="s">
        <v>399</v>
      </c>
    </row>
    <row r="115" spans="2:13" x14ac:dyDescent="0.25">
      <c r="B115" s="189">
        <v>22</v>
      </c>
      <c r="C115" s="58" t="s">
        <v>28</v>
      </c>
      <c r="D115" s="59"/>
      <c r="E115" s="68"/>
      <c r="F115" s="69"/>
      <c r="G115" s="69"/>
      <c r="H115" s="70"/>
      <c r="I115" s="140"/>
      <c r="J115" s="80"/>
      <c r="K115" s="80"/>
      <c r="L115" s="140"/>
      <c r="M115" s="190"/>
    </row>
    <row r="116" spans="2:13" x14ac:dyDescent="0.25">
      <c r="B116" s="18"/>
      <c r="C116" s="19"/>
      <c r="D116" s="5" t="s">
        <v>18</v>
      </c>
      <c r="E116" s="2" t="s">
        <v>19</v>
      </c>
      <c r="F116" s="1">
        <v>3</v>
      </c>
      <c r="G116" s="1" t="s">
        <v>30</v>
      </c>
      <c r="H116" s="17">
        <v>5000000</v>
      </c>
      <c r="I116" s="139">
        <f t="shared" si="61"/>
        <v>15000000</v>
      </c>
      <c r="J116" s="17">
        <f>H116</f>
        <v>5000000</v>
      </c>
      <c r="K116" s="53">
        <f>J116*F116</f>
        <v>15000000</v>
      </c>
      <c r="L116" s="139">
        <f>I116-K116</f>
        <v>0</v>
      </c>
      <c r="M116" s="188"/>
    </row>
    <row r="117" spans="2:13" x14ac:dyDescent="0.25">
      <c r="B117" s="18"/>
      <c r="C117" s="19"/>
      <c r="D117" s="5" t="s">
        <v>18</v>
      </c>
      <c r="E117" s="2" t="s">
        <v>24</v>
      </c>
      <c r="F117" s="1">
        <v>1</v>
      </c>
      <c r="G117" s="1" t="s">
        <v>30</v>
      </c>
      <c r="H117" s="17">
        <v>15000000</v>
      </c>
      <c r="I117" s="139">
        <f t="shared" si="61"/>
        <v>15000000</v>
      </c>
      <c r="J117" s="17">
        <f>H117</f>
        <v>15000000</v>
      </c>
      <c r="K117" s="53">
        <f>J117*F117</f>
        <v>15000000</v>
      </c>
      <c r="L117" s="139">
        <f>I117-K117</f>
        <v>0</v>
      </c>
      <c r="M117" s="188"/>
    </row>
    <row r="118" spans="2:13" x14ac:dyDescent="0.25">
      <c r="B118" s="18"/>
      <c r="C118" s="19"/>
      <c r="D118" s="21" t="s">
        <v>18</v>
      </c>
      <c r="E118" s="2" t="s">
        <v>80</v>
      </c>
      <c r="F118" s="1">
        <v>2</v>
      </c>
      <c r="G118" s="1" t="s">
        <v>30</v>
      </c>
      <c r="H118" s="17">
        <v>10000000</v>
      </c>
      <c r="I118" s="139">
        <f t="shared" si="61"/>
        <v>20000000</v>
      </c>
      <c r="J118" s="17">
        <f>H118</f>
        <v>10000000</v>
      </c>
      <c r="K118" s="53">
        <f>J118*F118</f>
        <v>20000000</v>
      </c>
      <c r="L118" s="139">
        <f>I118-K118</f>
        <v>0</v>
      </c>
      <c r="M118" s="188"/>
    </row>
    <row r="119" spans="2:13" x14ac:dyDescent="0.25">
      <c r="B119" s="18"/>
      <c r="C119" s="19"/>
      <c r="D119" s="5" t="s">
        <v>18</v>
      </c>
      <c r="E119" s="24" t="s">
        <v>347</v>
      </c>
      <c r="F119" s="1">
        <v>1</v>
      </c>
      <c r="G119" s="1" t="s">
        <v>105</v>
      </c>
      <c r="H119" s="17">
        <v>15000000</v>
      </c>
      <c r="I119" s="139">
        <f t="shared" si="61"/>
        <v>15000000</v>
      </c>
      <c r="J119" s="17">
        <f t="shared" ref="J119:J120" si="65">H119</f>
        <v>15000000</v>
      </c>
      <c r="K119" s="53">
        <f t="shared" ref="K119:K120" si="66">J119*F119</f>
        <v>15000000</v>
      </c>
      <c r="L119" s="139">
        <f t="shared" ref="L119:L120" si="67">I119-K119</f>
        <v>0</v>
      </c>
      <c r="M119" s="188"/>
    </row>
    <row r="120" spans="2:13" x14ac:dyDescent="0.25">
      <c r="B120" s="18"/>
      <c r="C120" s="19"/>
      <c r="D120" s="5" t="s">
        <v>18</v>
      </c>
      <c r="E120" s="2" t="s">
        <v>51</v>
      </c>
      <c r="F120" s="1">
        <v>4</v>
      </c>
      <c r="G120" s="1" t="s">
        <v>30</v>
      </c>
      <c r="H120" s="17">
        <v>2400000</v>
      </c>
      <c r="I120" s="139">
        <f t="shared" si="61"/>
        <v>9600000</v>
      </c>
      <c r="J120" s="17">
        <f t="shared" si="65"/>
        <v>2400000</v>
      </c>
      <c r="K120" s="53">
        <f t="shared" si="66"/>
        <v>9600000</v>
      </c>
      <c r="L120" s="139">
        <f t="shared" si="67"/>
        <v>0</v>
      </c>
      <c r="M120" s="188"/>
    </row>
    <row r="121" spans="2:13" x14ac:dyDescent="0.25">
      <c r="B121" s="189">
        <v>23</v>
      </c>
      <c r="C121" s="58" t="s">
        <v>129</v>
      </c>
      <c r="D121" s="106"/>
      <c r="E121" s="68"/>
      <c r="F121" s="69"/>
      <c r="G121" s="69"/>
      <c r="H121" s="70"/>
      <c r="I121" s="140"/>
      <c r="J121" s="80"/>
      <c r="K121" s="80"/>
      <c r="L121" s="140"/>
      <c r="M121" s="190"/>
    </row>
    <row r="122" spans="2:13" x14ac:dyDescent="0.25">
      <c r="B122" s="18"/>
      <c r="C122" s="13"/>
      <c r="D122" s="5"/>
      <c r="E122" s="2" t="s">
        <v>46</v>
      </c>
      <c r="F122" s="1"/>
      <c r="G122" s="1"/>
      <c r="H122" s="17"/>
      <c r="I122" s="139"/>
      <c r="J122" s="53"/>
      <c r="K122" s="53"/>
      <c r="L122" s="139"/>
      <c r="M122" s="188"/>
    </row>
    <row r="123" spans="2:13" x14ac:dyDescent="0.25">
      <c r="B123" s="18"/>
      <c r="C123" s="13"/>
      <c r="D123" s="5"/>
      <c r="E123" s="26" t="s">
        <v>47</v>
      </c>
      <c r="F123" s="1">
        <v>1</v>
      </c>
      <c r="G123" s="1" t="s">
        <v>30</v>
      </c>
      <c r="H123" s="17">
        <v>15000000</v>
      </c>
      <c r="I123" s="139">
        <f t="shared" si="61"/>
        <v>15000000</v>
      </c>
      <c r="J123" s="17">
        <f t="shared" ref="J123:J125" si="68">H123</f>
        <v>15000000</v>
      </c>
      <c r="K123" s="53">
        <f t="shared" ref="K123:K125" si="69">J123*F123</f>
        <v>15000000</v>
      </c>
      <c r="L123" s="139">
        <f t="shared" ref="L123:L125" si="70">I123-K123</f>
        <v>0</v>
      </c>
      <c r="M123" s="188"/>
    </row>
    <row r="124" spans="2:13" x14ac:dyDescent="0.25">
      <c r="B124" s="18"/>
      <c r="C124" s="13"/>
      <c r="D124" s="5"/>
      <c r="E124" s="26" t="s">
        <v>48</v>
      </c>
      <c r="F124" s="1">
        <v>1</v>
      </c>
      <c r="G124" s="1" t="s">
        <v>30</v>
      </c>
      <c r="H124" s="17">
        <v>3600000</v>
      </c>
      <c r="I124" s="139">
        <f t="shared" si="61"/>
        <v>3600000</v>
      </c>
      <c r="J124" s="17">
        <f t="shared" si="68"/>
        <v>3600000</v>
      </c>
      <c r="K124" s="53">
        <f t="shared" si="69"/>
        <v>3600000</v>
      </c>
      <c r="L124" s="139">
        <f t="shared" si="70"/>
        <v>0</v>
      </c>
      <c r="M124" s="188"/>
    </row>
    <row r="125" spans="2:13" x14ac:dyDescent="0.25">
      <c r="B125" s="192"/>
      <c r="C125" s="89"/>
      <c r="D125" s="100" t="s">
        <v>18</v>
      </c>
      <c r="E125" s="110" t="s">
        <v>45</v>
      </c>
      <c r="F125" s="63">
        <v>20</v>
      </c>
      <c r="G125" s="63" t="s">
        <v>30</v>
      </c>
      <c r="H125" s="67">
        <v>1500000</v>
      </c>
      <c r="I125" s="141">
        <f t="shared" si="61"/>
        <v>30000000</v>
      </c>
      <c r="J125" s="17">
        <f t="shared" si="68"/>
        <v>1500000</v>
      </c>
      <c r="K125" s="53">
        <f t="shared" si="69"/>
        <v>30000000</v>
      </c>
      <c r="L125" s="139">
        <f t="shared" si="70"/>
        <v>0</v>
      </c>
      <c r="M125" s="188"/>
    </row>
    <row r="126" spans="2:13" x14ac:dyDescent="0.25">
      <c r="B126" s="262" t="s">
        <v>340</v>
      </c>
      <c r="C126" s="235"/>
      <c r="D126" s="235"/>
      <c r="E126" s="235"/>
      <c r="F126" s="111"/>
      <c r="G126" s="111"/>
      <c r="H126" s="112"/>
      <c r="I126" s="157">
        <f>SUM(I11:I125)</f>
        <v>14210000000</v>
      </c>
      <c r="J126" s="157"/>
      <c r="K126" s="53">
        <f>SUM(K11:K125)</f>
        <v>11760402000</v>
      </c>
      <c r="L126" s="139">
        <f>I126-K126</f>
        <v>2449598000</v>
      </c>
      <c r="M126" s="193"/>
    </row>
    <row r="127" spans="2:13" ht="15.75" thickBot="1" x14ac:dyDescent="0.3">
      <c r="B127" s="194" t="s">
        <v>13</v>
      </c>
      <c r="C127" s="114" t="s">
        <v>125</v>
      </c>
      <c r="D127" s="115"/>
      <c r="E127" s="116"/>
      <c r="F127" s="117"/>
      <c r="G127" s="117"/>
      <c r="H127" s="118"/>
      <c r="I127" s="158"/>
      <c r="J127" s="80"/>
      <c r="K127" s="80"/>
      <c r="L127" s="140"/>
      <c r="M127" s="188"/>
    </row>
    <row r="128" spans="2:13" x14ac:dyDescent="0.25">
      <c r="B128" s="12">
        <v>24</v>
      </c>
      <c r="C128" s="13" t="s">
        <v>126</v>
      </c>
      <c r="D128" s="5"/>
      <c r="E128" s="6"/>
      <c r="F128" s="1"/>
      <c r="G128" s="1"/>
      <c r="H128" s="17"/>
      <c r="I128" s="157"/>
      <c r="J128" s="53"/>
      <c r="K128" s="53"/>
      <c r="L128" s="139"/>
      <c r="M128" s="188"/>
    </row>
    <row r="129" spans="2:13" x14ac:dyDescent="0.25">
      <c r="B129" s="12"/>
      <c r="C129" s="45" t="s">
        <v>113</v>
      </c>
      <c r="D129" s="46"/>
      <c r="E129" s="47"/>
      <c r="F129" s="1">
        <v>1</v>
      </c>
      <c r="G129" s="1" t="s">
        <v>29</v>
      </c>
      <c r="H129" s="17">
        <v>529868250</v>
      </c>
      <c r="I129" s="157">
        <f>H129*F129</f>
        <v>529868250</v>
      </c>
      <c r="J129" s="17">
        <f>H129</f>
        <v>529868250</v>
      </c>
      <c r="K129" s="53">
        <f>J129*F129</f>
        <v>529868250</v>
      </c>
      <c r="L129" s="139">
        <f>I129-K129</f>
        <v>0</v>
      </c>
      <c r="M129" s="188"/>
    </row>
    <row r="130" spans="2:13" x14ac:dyDescent="0.25">
      <c r="B130" s="92"/>
      <c r="C130" s="232" t="s">
        <v>114</v>
      </c>
      <c r="D130" s="233"/>
      <c r="E130" s="234"/>
      <c r="F130" s="69">
        <v>6</v>
      </c>
      <c r="G130" s="69" t="s">
        <v>29</v>
      </c>
      <c r="H130" s="70">
        <v>294456937.5</v>
      </c>
      <c r="I130" s="156">
        <f t="shared" ref="I130:I134" si="71">H130*F130</f>
        <v>1766741625</v>
      </c>
      <c r="J130" s="17">
        <f>H130</f>
        <v>294456937.5</v>
      </c>
      <c r="K130" s="53">
        <f>J130*F130</f>
        <v>1766741625</v>
      </c>
      <c r="L130" s="139">
        <f>I130-K130</f>
        <v>0</v>
      </c>
      <c r="M130" s="188"/>
    </row>
    <row r="131" spans="2:13" x14ac:dyDescent="0.25">
      <c r="B131" s="92"/>
      <c r="C131" s="232" t="s">
        <v>107</v>
      </c>
      <c r="D131" s="233"/>
      <c r="E131" s="234"/>
      <c r="F131" s="69">
        <v>1</v>
      </c>
      <c r="G131" s="69" t="s">
        <v>29</v>
      </c>
      <c r="H131" s="70">
        <v>58984575</v>
      </c>
      <c r="I131" s="156">
        <f t="shared" si="71"/>
        <v>58984575</v>
      </c>
      <c r="J131" s="17">
        <f>H131</f>
        <v>58984575</v>
      </c>
      <c r="K131" s="53">
        <f>J131*F131</f>
        <v>58984575</v>
      </c>
      <c r="L131" s="139">
        <f>I131-K131</f>
        <v>0</v>
      </c>
      <c r="M131" s="188"/>
    </row>
    <row r="132" spans="2:13" x14ac:dyDescent="0.25">
      <c r="B132" s="92"/>
      <c r="C132" s="232" t="s">
        <v>115</v>
      </c>
      <c r="D132" s="233"/>
      <c r="E132" s="234"/>
      <c r="F132" s="69">
        <v>1</v>
      </c>
      <c r="G132" s="69" t="s">
        <v>29</v>
      </c>
      <c r="H132" s="70">
        <v>361118250</v>
      </c>
      <c r="I132" s="156">
        <f t="shared" si="71"/>
        <v>361118250</v>
      </c>
      <c r="J132" s="17">
        <f t="shared" ref="J132" si="72">H132</f>
        <v>361118250</v>
      </c>
      <c r="K132" s="53">
        <f t="shared" ref="K132" si="73">J132*F132</f>
        <v>361118250</v>
      </c>
      <c r="L132" s="139">
        <f>I132-K132</f>
        <v>0</v>
      </c>
      <c r="M132" s="188"/>
    </row>
    <row r="133" spans="2:13" x14ac:dyDescent="0.25">
      <c r="B133" s="18"/>
      <c r="C133" s="50"/>
      <c r="D133" s="220" t="s">
        <v>243</v>
      </c>
      <c r="E133" s="221"/>
      <c r="F133" s="1"/>
      <c r="G133" s="1"/>
      <c r="H133" s="17"/>
      <c r="I133" s="157"/>
      <c r="J133" s="17"/>
      <c r="K133" s="53"/>
      <c r="L133" s="139"/>
      <c r="M133" s="188"/>
    </row>
    <row r="134" spans="2:13" x14ac:dyDescent="0.25">
      <c r="B134" s="92"/>
      <c r="C134" s="232" t="s">
        <v>108</v>
      </c>
      <c r="D134" s="233"/>
      <c r="E134" s="234"/>
      <c r="F134" s="69">
        <v>1</v>
      </c>
      <c r="G134" s="69" t="s">
        <v>29</v>
      </c>
      <c r="H134" s="70">
        <v>127500000</v>
      </c>
      <c r="I134" s="156">
        <f t="shared" si="71"/>
        <v>127500000</v>
      </c>
      <c r="J134" s="17">
        <f t="shared" ref="J134" si="74">H134</f>
        <v>127500000</v>
      </c>
      <c r="K134" s="53">
        <f t="shared" ref="K134" si="75">J134*F134</f>
        <v>127500000</v>
      </c>
      <c r="L134" s="139">
        <f>I134-K134</f>
        <v>0</v>
      </c>
      <c r="M134" s="188"/>
    </row>
    <row r="135" spans="2:13" s="142" customFormat="1" x14ac:dyDescent="0.25">
      <c r="B135" s="18"/>
      <c r="C135" s="28"/>
      <c r="D135" s="48" t="s">
        <v>262</v>
      </c>
      <c r="E135" s="10"/>
      <c r="F135" s="1"/>
      <c r="G135" s="1"/>
      <c r="H135" s="17"/>
      <c r="I135" s="157"/>
      <c r="J135" s="53"/>
      <c r="K135" s="53"/>
      <c r="L135" s="139"/>
      <c r="M135" s="195"/>
    </row>
    <row r="136" spans="2:13" x14ac:dyDescent="0.25">
      <c r="B136" s="92"/>
      <c r="C136" s="232" t="s">
        <v>116</v>
      </c>
      <c r="D136" s="233"/>
      <c r="E136" s="234"/>
      <c r="F136" s="69">
        <v>1</v>
      </c>
      <c r="G136" s="69" t="s">
        <v>29</v>
      </c>
      <c r="H136" s="70">
        <v>112500000</v>
      </c>
      <c r="I136" s="156">
        <f t="shared" ref="I136:I143" si="76">H136*F136</f>
        <v>112500000</v>
      </c>
      <c r="J136" s="17">
        <f t="shared" ref="J136:K136" si="77">H136</f>
        <v>112500000</v>
      </c>
      <c r="K136" s="17">
        <f t="shared" si="77"/>
        <v>112500000</v>
      </c>
      <c r="L136" s="139">
        <f>I136-K136</f>
        <v>0</v>
      </c>
      <c r="M136" s="188"/>
    </row>
    <row r="137" spans="2:13" x14ac:dyDescent="0.25">
      <c r="B137" s="189">
        <v>25</v>
      </c>
      <c r="C137" s="58" t="s">
        <v>109</v>
      </c>
      <c r="D137" s="106"/>
      <c r="E137" s="68"/>
      <c r="F137" s="121"/>
      <c r="G137" s="121"/>
      <c r="H137" s="80"/>
      <c r="I137" s="156"/>
      <c r="J137" s="80"/>
      <c r="K137" s="80"/>
      <c r="L137" s="140"/>
      <c r="M137" s="190"/>
    </row>
    <row r="138" spans="2:13" x14ac:dyDescent="0.25">
      <c r="B138" s="18"/>
      <c r="C138" s="13"/>
      <c r="D138" s="220" t="s">
        <v>277</v>
      </c>
      <c r="E138" s="221"/>
      <c r="F138" s="1">
        <v>1</v>
      </c>
      <c r="G138" s="1" t="s">
        <v>29</v>
      </c>
      <c r="H138" s="17">
        <v>65000000</v>
      </c>
      <c r="I138" s="157">
        <f t="shared" si="76"/>
        <v>65000000</v>
      </c>
      <c r="J138" s="17">
        <f t="shared" ref="J138:K138" si="78">H138</f>
        <v>65000000</v>
      </c>
      <c r="K138" s="17">
        <f t="shared" si="78"/>
        <v>65000000</v>
      </c>
      <c r="L138" s="139">
        <f t="shared" ref="L138:L144" si="79">I138-K138</f>
        <v>0</v>
      </c>
      <c r="M138" s="188"/>
    </row>
    <row r="139" spans="2:13" x14ac:dyDescent="0.25">
      <c r="B139" s="92"/>
      <c r="C139" s="58"/>
      <c r="D139" s="222" t="s">
        <v>278</v>
      </c>
      <c r="E139" s="223"/>
      <c r="F139" s="69">
        <v>6</v>
      </c>
      <c r="G139" s="123" t="s">
        <v>29</v>
      </c>
      <c r="H139" s="70">
        <v>55000000</v>
      </c>
      <c r="I139" s="156">
        <f t="shared" si="76"/>
        <v>330000000</v>
      </c>
      <c r="J139" s="17">
        <f t="shared" ref="J139:K139" si="80">H139</f>
        <v>55000000</v>
      </c>
      <c r="K139" s="17">
        <f t="shared" si="80"/>
        <v>330000000</v>
      </c>
      <c r="L139" s="139">
        <f t="shared" si="79"/>
        <v>0</v>
      </c>
      <c r="M139" s="196"/>
    </row>
    <row r="140" spans="2:13" x14ac:dyDescent="0.25">
      <c r="B140" s="92"/>
      <c r="C140" s="58"/>
      <c r="D140" s="222" t="s">
        <v>279</v>
      </c>
      <c r="E140" s="223"/>
      <c r="F140" s="123">
        <v>1</v>
      </c>
      <c r="G140" s="69" t="s">
        <v>29</v>
      </c>
      <c r="H140" s="70">
        <v>35000000</v>
      </c>
      <c r="I140" s="156">
        <f t="shared" si="76"/>
        <v>35000000</v>
      </c>
      <c r="J140" s="17">
        <f t="shared" ref="J140:K140" si="81">H140</f>
        <v>35000000</v>
      </c>
      <c r="K140" s="17">
        <f t="shared" si="81"/>
        <v>35000000</v>
      </c>
      <c r="L140" s="139">
        <f t="shared" si="79"/>
        <v>0</v>
      </c>
      <c r="M140" s="188"/>
    </row>
    <row r="141" spans="2:13" x14ac:dyDescent="0.25">
      <c r="B141" s="92"/>
      <c r="C141" s="58"/>
      <c r="D141" s="222" t="s">
        <v>294</v>
      </c>
      <c r="E141" s="223"/>
      <c r="F141" s="69">
        <v>1</v>
      </c>
      <c r="G141" s="69" t="s">
        <v>29</v>
      </c>
      <c r="H141" s="70">
        <v>20000000</v>
      </c>
      <c r="I141" s="156">
        <f t="shared" si="76"/>
        <v>20000000</v>
      </c>
      <c r="J141" s="17">
        <f t="shared" ref="J141:K141" si="82">H141</f>
        <v>20000000</v>
      </c>
      <c r="K141" s="17">
        <f t="shared" si="82"/>
        <v>20000000</v>
      </c>
      <c r="L141" s="139">
        <f t="shared" si="79"/>
        <v>0</v>
      </c>
      <c r="M141" s="188"/>
    </row>
    <row r="142" spans="2:13" x14ac:dyDescent="0.25">
      <c r="B142" s="92"/>
      <c r="C142" s="58"/>
      <c r="D142" s="222" t="s">
        <v>299</v>
      </c>
      <c r="E142" s="223"/>
      <c r="F142" s="69">
        <v>6</v>
      </c>
      <c r="G142" s="69" t="s">
        <v>105</v>
      </c>
      <c r="H142" s="70">
        <v>1500000</v>
      </c>
      <c r="I142" s="156">
        <f t="shared" si="76"/>
        <v>9000000</v>
      </c>
      <c r="J142" s="17">
        <f t="shared" ref="J142:K142" si="83">H142</f>
        <v>1500000</v>
      </c>
      <c r="K142" s="17">
        <f t="shared" si="83"/>
        <v>9000000</v>
      </c>
      <c r="L142" s="139">
        <f t="shared" si="79"/>
        <v>0</v>
      </c>
      <c r="M142" s="188"/>
    </row>
    <row r="143" spans="2:13" x14ac:dyDescent="0.25">
      <c r="B143" s="92"/>
      <c r="C143" s="58"/>
      <c r="D143" s="222" t="s">
        <v>301</v>
      </c>
      <c r="E143" s="223"/>
      <c r="F143" s="69">
        <v>1</v>
      </c>
      <c r="G143" s="69" t="s">
        <v>29</v>
      </c>
      <c r="H143" s="70">
        <v>25000000</v>
      </c>
      <c r="I143" s="156">
        <f t="shared" si="76"/>
        <v>25000000</v>
      </c>
      <c r="J143" s="17">
        <f t="shared" ref="J143:K143" si="84">H143</f>
        <v>25000000</v>
      </c>
      <c r="K143" s="17">
        <f t="shared" si="84"/>
        <v>25000000</v>
      </c>
      <c r="L143" s="139">
        <f t="shared" si="79"/>
        <v>0</v>
      </c>
      <c r="M143" s="188"/>
    </row>
    <row r="144" spans="2:13" x14ac:dyDescent="0.25">
      <c r="B144" s="92"/>
      <c r="C144" s="58"/>
      <c r="D144" s="222" t="s">
        <v>303</v>
      </c>
      <c r="E144" s="223"/>
      <c r="F144" s="69">
        <v>7</v>
      </c>
      <c r="G144" s="69" t="s">
        <v>29</v>
      </c>
      <c r="H144" s="70">
        <v>7200000</v>
      </c>
      <c r="I144" s="156">
        <f t="shared" ref="I144:I155" si="85">H144*F144</f>
        <v>50400000</v>
      </c>
      <c r="J144" s="17">
        <f t="shared" ref="J144:K144" si="86">H144</f>
        <v>7200000</v>
      </c>
      <c r="K144" s="17">
        <f t="shared" si="86"/>
        <v>50400000</v>
      </c>
      <c r="L144" s="139">
        <f t="shared" si="79"/>
        <v>0</v>
      </c>
      <c r="M144" s="188"/>
    </row>
    <row r="145" spans="2:13" x14ac:dyDescent="0.25">
      <c r="B145" s="189">
        <v>26</v>
      </c>
      <c r="C145" s="224" t="s">
        <v>110</v>
      </c>
      <c r="D145" s="225"/>
      <c r="E145" s="225"/>
      <c r="F145" s="69"/>
      <c r="G145" s="69"/>
      <c r="H145" s="70"/>
      <c r="I145" s="156"/>
      <c r="J145" s="80"/>
      <c r="K145" s="80"/>
      <c r="L145" s="140"/>
      <c r="M145" s="190"/>
    </row>
    <row r="146" spans="2:13" x14ac:dyDescent="0.25">
      <c r="B146" s="18"/>
      <c r="C146" s="13"/>
      <c r="D146" s="220" t="s">
        <v>306</v>
      </c>
      <c r="E146" s="221"/>
      <c r="F146" s="1">
        <v>1</v>
      </c>
      <c r="G146" s="1" t="s">
        <v>30</v>
      </c>
      <c r="H146" s="17">
        <v>2760000</v>
      </c>
      <c r="I146" s="157">
        <f t="shared" si="85"/>
        <v>2760000</v>
      </c>
      <c r="J146" s="17">
        <f t="shared" ref="J146:K146" si="87">H146</f>
        <v>2760000</v>
      </c>
      <c r="K146" s="17">
        <f t="shared" si="87"/>
        <v>2760000</v>
      </c>
      <c r="L146" s="139">
        <f>I146-K146</f>
        <v>0</v>
      </c>
      <c r="M146" s="188"/>
    </row>
    <row r="147" spans="2:13" x14ac:dyDescent="0.25">
      <c r="B147" s="92"/>
      <c r="C147" s="58"/>
      <c r="D147" s="222" t="s">
        <v>309</v>
      </c>
      <c r="E147" s="223"/>
      <c r="F147" s="69">
        <v>1</v>
      </c>
      <c r="G147" s="69" t="s">
        <v>30</v>
      </c>
      <c r="H147" s="70">
        <v>1500000</v>
      </c>
      <c r="I147" s="156">
        <f t="shared" si="85"/>
        <v>1500000</v>
      </c>
      <c r="J147" s="17">
        <f t="shared" ref="J147:K147" si="88">H147</f>
        <v>1500000</v>
      </c>
      <c r="K147" s="17">
        <f t="shared" si="88"/>
        <v>1500000</v>
      </c>
      <c r="L147" s="139">
        <f>I147-K147</f>
        <v>0</v>
      </c>
      <c r="M147" s="188"/>
    </row>
    <row r="148" spans="2:13" x14ac:dyDescent="0.25">
      <c r="B148" s="92"/>
      <c r="C148" s="58"/>
      <c r="D148" s="222" t="s">
        <v>314</v>
      </c>
      <c r="E148" s="223"/>
      <c r="F148" s="69">
        <v>1</v>
      </c>
      <c r="G148" s="69" t="s">
        <v>30</v>
      </c>
      <c r="H148" s="70">
        <v>8400000</v>
      </c>
      <c r="I148" s="156">
        <f t="shared" si="85"/>
        <v>8400000</v>
      </c>
      <c r="J148" s="17">
        <f t="shared" ref="J148:K148" si="89">H148</f>
        <v>8400000</v>
      </c>
      <c r="K148" s="17">
        <f t="shared" si="89"/>
        <v>8400000</v>
      </c>
      <c r="L148" s="139">
        <f>I148-K148</f>
        <v>0</v>
      </c>
      <c r="M148" s="193"/>
    </row>
    <row r="149" spans="2:13" x14ac:dyDescent="0.25">
      <c r="B149" s="189">
        <v>27</v>
      </c>
      <c r="C149" s="58" t="s">
        <v>111</v>
      </c>
      <c r="D149" s="106"/>
      <c r="E149" s="79"/>
      <c r="F149" s="69"/>
      <c r="G149" s="69"/>
      <c r="H149" s="70"/>
      <c r="I149" s="156"/>
      <c r="J149" s="80"/>
      <c r="K149" s="80"/>
      <c r="L149" s="140"/>
      <c r="M149" s="188"/>
    </row>
    <row r="150" spans="2:13" x14ac:dyDescent="0.25">
      <c r="B150" s="18"/>
      <c r="C150" s="13"/>
      <c r="D150" s="220" t="s">
        <v>318</v>
      </c>
      <c r="E150" s="221"/>
      <c r="F150" s="1">
        <v>1</v>
      </c>
      <c r="G150" s="1" t="s">
        <v>117</v>
      </c>
      <c r="H150" s="17">
        <v>337500000</v>
      </c>
      <c r="I150" s="157">
        <f t="shared" si="85"/>
        <v>337500000</v>
      </c>
      <c r="J150" s="17">
        <f t="shared" ref="J150:K150" si="90">H150</f>
        <v>337500000</v>
      </c>
      <c r="K150" s="17">
        <f t="shared" si="90"/>
        <v>337500000</v>
      </c>
      <c r="L150" s="139">
        <f>I150-K150</f>
        <v>0</v>
      </c>
      <c r="M150" s="188"/>
    </row>
    <row r="151" spans="2:13" x14ac:dyDescent="0.25">
      <c r="B151" s="18"/>
      <c r="C151" s="13"/>
      <c r="D151" s="220" t="s">
        <v>325</v>
      </c>
      <c r="E151" s="221"/>
      <c r="F151" s="1">
        <v>1</v>
      </c>
      <c r="G151" s="1" t="s">
        <v>29</v>
      </c>
      <c r="H151" s="17">
        <v>260000000</v>
      </c>
      <c r="I151" s="157">
        <f t="shared" si="85"/>
        <v>260000000</v>
      </c>
      <c r="J151" s="17">
        <f t="shared" ref="J151:K151" si="91">H151</f>
        <v>260000000</v>
      </c>
      <c r="K151" s="17">
        <f t="shared" si="91"/>
        <v>260000000</v>
      </c>
      <c r="L151" s="139">
        <f>I151-K151</f>
        <v>0</v>
      </c>
      <c r="M151" s="188"/>
    </row>
    <row r="152" spans="2:13" x14ac:dyDescent="0.25">
      <c r="B152" s="18"/>
      <c r="C152" s="13"/>
      <c r="D152" s="220" t="s">
        <v>361</v>
      </c>
      <c r="E152" s="221"/>
      <c r="F152" s="1">
        <v>6</v>
      </c>
      <c r="G152" s="1" t="s">
        <v>105</v>
      </c>
      <c r="H152" s="17">
        <v>55000000</v>
      </c>
      <c r="I152" s="157">
        <f t="shared" si="85"/>
        <v>330000000</v>
      </c>
      <c r="J152" s="17">
        <f t="shared" ref="J152:K152" si="92">H152</f>
        <v>55000000</v>
      </c>
      <c r="K152" s="17">
        <f t="shared" si="92"/>
        <v>330000000</v>
      </c>
      <c r="L152" s="139">
        <f>I152-K152</f>
        <v>0</v>
      </c>
      <c r="M152" s="196"/>
    </row>
    <row r="153" spans="2:13" x14ac:dyDescent="0.25">
      <c r="B153" s="18"/>
      <c r="C153" s="13"/>
      <c r="D153" s="220" t="s">
        <v>362</v>
      </c>
      <c r="E153" s="221"/>
      <c r="F153" s="1">
        <v>1</v>
      </c>
      <c r="G153" s="1" t="s">
        <v>30</v>
      </c>
      <c r="H153" s="17">
        <v>65000000</v>
      </c>
      <c r="I153" s="157">
        <f t="shared" si="85"/>
        <v>65000000</v>
      </c>
      <c r="J153" s="17">
        <f t="shared" ref="J153:K153" si="93">H153</f>
        <v>65000000</v>
      </c>
      <c r="K153" s="17">
        <f t="shared" si="93"/>
        <v>65000000</v>
      </c>
      <c r="L153" s="139">
        <f>I153-K153</f>
        <v>0</v>
      </c>
      <c r="M153" s="188"/>
    </row>
    <row r="154" spans="2:13" x14ac:dyDescent="0.25">
      <c r="B154" s="18"/>
      <c r="C154" s="13"/>
      <c r="D154" s="144"/>
      <c r="E154" s="10"/>
      <c r="F154" s="1"/>
      <c r="G154" s="1"/>
      <c r="H154" s="17"/>
      <c r="I154" s="157"/>
      <c r="J154" s="53"/>
      <c r="K154" s="53"/>
      <c r="L154" s="139"/>
      <c r="M154" s="188"/>
    </row>
    <row r="155" spans="2:13" x14ac:dyDescent="0.25">
      <c r="B155" s="18"/>
      <c r="C155" s="13"/>
      <c r="D155" s="220" t="s">
        <v>337</v>
      </c>
      <c r="E155" s="221"/>
      <c r="F155" s="1">
        <v>1</v>
      </c>
      <c r="G155" s="1" t="s">
        <v>105</v>
      </c>
      <c r="H155" s="17">
        <v>35000000</v>
      </c>
      <c r="I155" s="157">
        <f t="shared" si="85"/>
        <v>35000000</v>
      </c>
      <c r="J155" s="17">
        <f t="shared" ref="J155:K155" si="94">H155</f>
        <v>35000000</v>
      </c>
      <c r="K155" s="17">
        <f t="shared" si="94"/>
        <v>35000000</v>
      </c>
      <c r="L155" s="139">
        <f>I155-K155</f>
        <v>0</v>
      </c>
      <c r="M155" s="188"/>
    </row>
    <row r="156" spans="2:13" x14ac:dyDescent="0.25">
      <c r="B156" s="257" t="s">
        <v>341</v>
      </c>
      <c r="C156" s="228"/>
      <c r="D156" s="228"/>
      <c r="E156" s="229"/>
      <c r="F156" s="145"/>
      <c r="G156" s="145"/>
      <c r="H156" s="146"/>
      <c r="I156" s="157">
        <f>SUM(I129:I155)</f>
        <v>4531272700</v>
      </c>
      <c r="J156" s="53"/>
      <c r="K156" s="53">
        <f>SUM(K129:K155)</f>
        <v>4531272700</v>
      </c>
      <c r="L156" s="139">
        <f>I156-K156</f>
        <v>0</v>
      </c>
      <c r="M156" s="188"/>
    </row>
    <row r="157" spans="2:13" x14ac:dyDescent="0.25">
      <c r="B157" s="189" t="s">
        <v>124</v>
      </c>
      <c r="C157" s="58" t="s">
        <v>130</v>
      </c>
      <c r="D157" s="106"/>
      <c r="E157" s="79"/>
      <c r="F157" s="69"/>
      <c r="G157" s="69"/>
      <c r="H157" s="70"/>
      <c r="I157" s="156"/>
      <c r="J157" s="80"/>
      <c r="K157" s="80"/>
      <c r="L157" s="140"/>
      <c r="M157" s="190"/>
    </row>
    <row r="158" spans="2:13" x14ac:dyDescent="0.25">
      <c r="B158" s="189">
        <v>28</v>
      </c>
      <c r="C158" s="59" t="s">
        <v>133</v>
      </c>
      <c r="D158" s="106"/>
      <c r="E158" s="79"/>
      <c r="F158" s="69"/>
      <c r="G158" s="69"/>
      <c r="H158" s="147"/>
      <c r="I158" s="156"/>
      <c r="J158" s="80"/>
      <c r="K158" s="80"/>
      <c r="L158" s="140"/>
      <c r="M158" s="190"/>
    </row>
    <row r="159" spans="2:13" x14ac:dyDescent="0.25">
      <c r="B159" s="18"/>
      <c r="C159" s="14"/>
      <c r="D159" s="5" t="s">
        <v>18</v>
      </c>
      <c r="E159" s="6" t="s">
        <v>134</v>
      </c>
      <c r="F159" s="1">
        <v>1</v>
      </c>
      <c r="G159" s="1" t="s">
        <v>29</v>
      </c>
      <c r="H159" s="17">
        <v>450000000</v>
      </c>
      <c r="I159" s="157">
        <f>H159*F159</f>
        <v>450000000</v>
      </c>
      <c r="J159" s="53">
        <f>22000*14000</f>
        <v>308000000</v>
      </c>
      <c r="K159" s="17">
        <f>F159*J159</f>
        <v>308000000</v>
      </c>
      <c r="L159" s="139">
        <f t="shared" ref="L159:L163" si="95">I159-K159</f>
        <v>142000000</v>
      </c>
      <c r="M159" s="188" t="s">
        <v>399</v>
      </c>
    </row>
    <row r="160" spans="2:13" x14ac:dyDescent="0.25">
      <c r="B160" s="18"/>
      <c r="C160" s="14"/>
      <c r="D160" s="5" t="s">
        <v>18</v>
      </c>
      <c r="E160" s="6" t="s">
        <v>358</v>
      </c>
      <c r="F160" s="1">
        <v>1</v>
      </c>
      <c r="G160" s="1" t="s">
        <v>30</v>
      </c>
      <c r="H160" s="17">
        <v>475000000</v>
      </c>
      <c r="I160" s="157">
        <f t="shared" ref="I160:I163" si="96">H160*F160</f>
        <v>475000000</v>
      </c>
      <c r="J160" s="17">
        <f t="shared" ref="J160:K163" si="97">H160</f>
        <v>475000000</v>
      </c>
      <c r="K160" s="17">
        <f t="shared" si="97"/>
        <v>475000000</v>
      </c>
      <c r="L160" s="139">
        <f t="shared" si="95"/>
        <v>0</v>
      </c>
      <c r="M160" s="188"/>
    </row>
    <row r="161" spans="2:13" x14ac:dyDescent="0.25">
      <c r="B161" s="18"/>
      <c r="C161" s="14"/>
      <c r="D161" s="5" t="s">
        <v>18</v>
      </c>
      <c r="E161" s="6" t="s">
        <v>332</v>
      </c>
      <c r="F161" s="1">
        <v>1</v>
      </c>
      <c r="G161" s="1" t="s">
        <v>29</v>
      </c>
      <c r="H161" s="17">
        <v>225000000</v>
      </c>
      <c r="I161" s="157">
        <f t="shared" si="96"/>
        <v>225000000</v>
      </c>
      <c r="J161" s="17">
        <f t="shared" si="97"/>
        <v>225000000</v>
      </c>
      <c r="K161" s="17">
        <f t="shared" si="97"/>
        <v>225000000</v>
      </c>
      <c r="L161" s="139">
        <f t="shared" si="95"/>
        <v>0</v>
      </c>
      <c r="M161" s="188"/>
    </row>
    <row r="162" spans="2:13" x14ac:dyDescent="0.25">
      <c r="B162" s="18"/>
      <c r="C162" s="14"/>
      <c r="D162" s="5" t="s">
        <v>18</v>
      </c>
      <c r="E162" s="6" t="s">
        <v>330</v>
      </c>
      <c r="F162" s="1">
        <v>1</v>
      </c>
      <c r="G162" s="1" t="s">
        <v>29</v>
      </c>
      <c r="H162" s="17">
        <v>198000000</v>
      </c>
      <c r="I162" s="157">
        <f t="shared" si="96"/>
        <v>198000000</v>
      </c>
      <c r="J162" s="17">
        <f t="shared" si="97"/>
        <v>198000000</v>
      </c>
      <c r="K162" s="17">
        <f t="shared" si="97"/>
        <v>198000000</v>
      </c>
      <c r="L162" s="139">
        <f t="shared" si="95"/>
        <v>0</v>
      </c>
      <c r="M162" s="188"/>
    </row>
    <row r="163" spans="2:13" x14ac:dyDescent="0.25">
      <c r="B163" s="18"/>
      <c r="C163" s="14"/>
      <c r="D163" s="5" t="s">
        <v>18</v>
      </c>
      <c r="E163" s="6" t="s">
        <v>336</v>
      </c>
      <c r="F163" s="1">
        <v>1</v>
      </c>
      <c r="G163" s="1" t="s">
        <v>105</v>
      </c>
      <c r="H163" s="17">
        <v>666000000</v>
      </c>
      <c r="I163" s="157">
        <f t="shared" si="96"/>
        <v>666000000</v>
      </c>
      <c r="J163" s="17">
        <f t="shared" si="97"/>
        <v>666000000</v>
      </c>
      <c r="K163" s="17">
        <f t="shared" si="97"/>
        <v>666000000</v>
      </c>
      <c r="L163" s="139">
        <f t="shared" si="95"/>
        <v>0</v>
      </c>
      <c r="M163" s="188"/>
    </row>
    <row r="164" spans="2:13" x14ac:dyDescent="0.25">
      <c r="B164" s="197"/>
      <c r="C164" s="212"/>
      <c r="D164" s="213" t="s">
        <v>18</v>
      </c>
      <c r="E164" s="173" t="s">
        <v>49</v>
      </c>
      <c r="F164" s="150">
        <v>3</v>
      </c>
      <c r="G164" s="150" t="s">
        <v>30</v>
      </c>
      <c r="H164" s="174">
        <v>9000000</v>
      </c>
      <c r="I164" s="162">
        <f>+H164*F164</f>
        <v>27000000</v>
      </c>
      <c r="J164" s="162">
        <f>6000000</f>
        <v>6000000</v>
      </c>
      <c r="K164" s="162">
        <f>J164*F164</f>
        <v>18000000</v>
      </c>
      <c r="L164" s="178">
        <f t="shared" ref="L164:L165" si="98">I164-K164</f>
        <v>9000000</v>
      </c>
      <c r="M164" s="198" t="s">
        <v>400</v>
      </c>
    </row>
    <row r="165" spans="2:13" ht="15.75" thickBot="1" x14ac:dyDescent="0.3">
      <c r="B165" s="92"/>
      <c r="C165" s="214"/>
      <c r="D165" s="215" t="s">
        <v>18</v>
      </c>
      <c r="E165" s="121" t="s">
        <v>50</v>
      </c>
      <c r="F165" s="69">
        <v>4</v>
      </c>
      <c r="G165" s="69" t="s">
        <v>30</v>
      </c>
      <c r="H165" s="70">
        <v>12000000</v>
      </c>
      <c r="I165" s="80">
        <f>H165*F165</f>
        <v>48000000</v>
      </c>
      <c r="J165" s="80">
        <f>10000000</f>
        <v>10000000</v>
      </c>
      <c r="K165" s="80">
        <f>J165*F165</f>
        <v>40000000</v>
      </c>
      <c r="L165" s="206">
        <f t="shared" si="98"/>
        <v>8000000</v>
      </c>
      <c r="M165" s="190" t="s">
        <v>400</v>
      </c>
    </row>
    <row r="166" spans="2:13" x14ac:dyDescent="0.25">
      <c r="B166" s="258" t="s">
        <v>342</v>
      </c>
      <c r="C166" s="244"/>
      <c r="D166" s="244"/>
      <c r="E166" s="244"/>
      <c r="F166" s="207"/>
      <c r="G166" s="207"/>
      <c r="H166" s="208"/>
      <c r="I166" s="209">
        <f>SUM(I159:I165)</f>
        <v>2089000000</v>
      </c>
      <c r="J166" s="209"/>
      <c r="K166" s="209">
        <f>SUM(K159:K165)</f>
        <v>1930000000</v>
      </c>
      <c r="L166" s="210">
        <f>SUM(L159:L165)</f>
        <v>159000000</v>
      </c>
      <c r="M166" s="211"/>
    </row>
    <row r="167" spans="2:13" x14ac:dyDescent="0.25">
      <c r="B167" s="259"/>
      <c r="C167" s="260"/>
      <c r="D167" s="260"/>
      <c r="E167" s="260"/>
      <c r="F167" s="260"/>
      <c r="G167" s="260"/>
      <c r="H167" s="260"/>
      <c r="I167" s="260"/>
      <c r="J167" s="53"/>
      <c r="K167" s="53"/>
      <c r="L167" s="139"/>
      <c r="M167" s="188"/>
    </row>
    <row r="168" spans="2:13" x14ac:dyDescent="0.25">
      <c r="B168" s="261" t="s">
        <v>132</v>
      </c>
      <c r="C168" s="226"/>
      <c r="D168" s="226"/>
      <c r="E168" s="226"/>
      <c r="F168" s="152"/>
      <c r="G168" s="152"/>
      <c r="H168" s="153"/>
      <c r="I168" s="160">
        <f>I126+I156+I166</f>
        <v>20830272700</v>
      </c>
      <c r="J168" s="53"/>
      <c r="K168" s="162">
        <f>K126+K156+K166</f>
        <v>18221674700</v>
      </c>
      <c r="L168" s="151">
        <f>L126+L156+L166</f>
        <v>2608598000</v>
      </c>
      <c r="M168" s="188"/>
    </row>
    <row r="169" spans="2:13" x14ac:dyDescent="0.25">
      <c r="B169" s="261" t="s">
        <v>131</v>
      </c>
      <c r="C169" s="226"/>
      <c r="D169" s="226"/>
      <c r="E169" s="226"/>
      <c r="F169" s="152"/>
      <c r="G169" s="152"/>
      <c r="H169" s="153"/>
      <c r="I169" s="160">
        <f>I168*10%</f>
        <v>2083027270</v>
      </c>
      <c r="J169" s="53"/>
      <c r="K169" s="162">
        <f>K168*10%</f>
        <v>1822167470</v>
      </c>
      <c r="L169" s="151">
        <f>L168*10%</f>
        <v>260859800</v>
      </c>
      <c r="M169" s="188"/>
    </row>
    <row r="170" spans="2:13" ht="19.5" customHeight="1" thickBot="1" x14ac:dyDescent="0.3">
      <c r="B170" s="255" t="s">
        <v>333</v>
      </c>
      <c r="C170" s="256"/>
      <c r="D170" s="256"/>
      <c r="E170" s="256"/>
      <c r="F170" s="199"/>
      <c r="G170" s="199"/>
      <c r="H170" s="200"/>
      <c r="I170" s="201">
        <f>I168+I169</f>
        <v>22913299970</v>
      </c>
      <c r="J170" s="202"/>
      <c r="K170" s="203">
        <f>K168+K169</f>
        <v>20043842170</v>
      </c>
      <c r="L170" s="204">
        <f>L168+L169</f>
        <v>2869457800</v>
      </c>
      <c r="M170" s="205"/>
    </row>
  </sheetData>
  <mergeCells count="43">
    <mergeCell ref="B1:M1"/>
    <mergeCell ref="B2:M2"/>
    <mergeCell ref="B3:M3"/>
    <mergeCell ref="L6:L7"/>
    <mergeCell ref="M6:M7"/>
    <mergeCell ref="H5:I5"/>
    <mergeCell ref="J5:M5"/>
    <mergeCell ref="C131:E131"/>
    <mergeCell ref="C132:E132"/>
    <mergeCell ref="D133:E133"/>
    <mergeCell ref="J6:J7"/>
    <mergeCell ref="K6:K7"/>
    <mergeCell ref="B126:E126"/>
    <mergeCell ref="C130:E130"/>
    <mergeCell ref="B6:B7"/>
    <mergeCell ref="C6:E7"/>
    <mergeCell ref="F6:G6"/>
    <mergeCell ref="H6:H7"/>
    <mergeCell ref="I6:I7"/>
    <mergeCell ref="C134:E134"/>
    <mergeCell ref="C136:E136"/>
    <mergeCell ref="D138:E138"/>
    <mergeCell ref="D139:E139"/>
    <mergeCell ref="D140:E140"/>
    <mergeCell ref="D153:E153"/>
    <mergeCell ref="D141:E141"/>
    <mergeCell ref="D142:E142"/>
    <mergeCell ref="D143:E143"/>
    <mergeCell ref="D144:E144"/>
    <mergeCell ref="C145:E145"/>
    <mergeCell ref="D146:E146"/>
    <mergeCell ref="D147:E147"/>
    <mergeCell ref="D148:E148"/>
    <mergeCell ref="D150:E150"/>
    <mergeCell ref="D151:E151"/>
    <mergeCell ref="D152:E152"/>
    <mergeCell ref="B170:E170"/>
    <mergeCell ref="D155:E155"/>
    <mergeCell ref="B156:E156"/>
    <mergeCell ref="B166:E166"/>
    <mergeCell ref="B167:I167"/>
    <mergeCell ref="B168:E168"/>
    <mergeCell ref="B169:E169"/>
  </mergeCells>
  <pageMargins left="0.3" right="0.3" top="0.75" bottom="0.75" header="0.3" footer="0.3"/>
  <pageSetup paperSize="9"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I5"/>
  <sheetViews>
    <sheetView workbookViewId="0">
      <selection activeCell="B3" sqref="B3:I5"/>
    </sheetView>
  </sheetViews>
  <sheetFormatPr defaultRowHeight="15" x14ac:dyDescent="0.25"/>
  <cols>
    <col min="2" max="2" width="5.7109375" bestFit="1" customWidth="1"/>
    <col min="3" max="3" width="23.28515625" customWidth="1"/>
    <col min="4" max="4" width="4.140625" bestFit="1" customWidth="1"/>
    <col min="5" max="5" width="5.5703125" bestFit="1" customWidth="1"/>
    <col min="6" max="6" width="14.85546875" bestFit="1" customWidth="1"/>
    <col min="7" max="7" width="14.5703125" customWidth="1"/>
    <col min="8" max="8" width="16.42578125" bestFit="1" customWidth="1"/>
    <col min="9" max="9" width="27.28515625" customWidth="1"/>
  </cols>
  <sheetData>
    <row r="3" spans="2:9" x14ac:dyDescent="0.25">
      <c r="B3" s="267" t="s">
        <v>407</v>
      </c>
      <c r="C3" s="264" t="s">
        <v>408</v>
      </c>
      <c r="D3" s="264" t="s">
        <v>409</v>
      </c>
      <c r="E3" s="264" t="s">
        <v>410</v>
      </c>
      <c r="F3" s="268" t="s">
        <v>411</v>
      </c>
      <c r="G3" s="268"/>
      <c r="H3" s="265" t="s">
        <v>418</v>
      </c>
      <c r="I3" s="264" t="s">
        <v>415</v>
      </c>
    </row>
    <row r="4" spans="2:9" ht="25.5" x14ac:dyDescent="0.25">
      <c r="B4" s="267"/>
      <c r="C4" s="264"/>
      <c r="D4" s="264"/>
      <c r="E4" s="264"/>
      <c r="F4" s="175" t="s">
        <v>416</v>
      </c>
      <c r="G4" s="175" t="s">
        <v>417</v>
      </c>
      <c r="H4" s="266"/>
      <c r="I4" s="264"/>
    </row>
    <row r="5" spans="2:9" ht="77.45" customHeight="1" x14ac:dyDescent="0.25">
      <c r="B5" s="176">
        <v>1</v>
      </c>
      <c r="C5" s="177" t="s">
        <v>412</v>
      </c>
      <c r="D5" s="176">
        <v>1</v>
      </c>
      <c r="E5" s="176" t="s">
        <v>413</v>
      </c>
      <c r="F5" s="216">
        <v>23798799970</v>
      </c>
      <c r="G5" s="216">
        <v>20727371170</v>
      </c>
      <c r="H5" s="216">
        <f>F5-G5</f>
        <v>3071428800</v>
      </c>
      <c r="I5" s="177" t="s">
        <v>419</v>
      </c>
    </row>
  </sheetData>
  <mergeCells count="7">
    <mergeCell ref="I3:I4"/>
    <mergeCell ref="H3:H4"/>
    <mergeCell ref="B3:B4"/>
    <mergeCell ref="C3:C4"/>
    <mergeCell ref="D3:D4"/>
    <mergeCell ref="E3:E4"/>
    <mergeCell ref="F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HPS</vt:lpstr>
      <vt:lpstr>Sheet3</vt:lpstr>
      <vt:lpstr>Sheet2</vt:lpstr>
      <vt:lpstr>HPS!Print_Area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HP</cp:lastModifiedBy>
  <cp:lastPrinted>2022-03-02T09:33:39Z</cp:lastPrinted>
  <dcterms:created xsi:type="dcterms:W3CDTF">2019-01-09T04:35:41Z</dcterms:created>
  <dcterms:modified xsi:type="dcterms:W3CDTF">2022-03-16T07:39:04Z</dcterms:modified>
</cp:coreProperties>
</file>